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hidePivotFieldList="1" defaultThemeVersion="124226"/>
  <bookViews>
    <workbookView xWindow="0" yWindow="0" windowWidth="20700" windowHeight="9135" tabRatio="698"/>
  </bookViews>
  <sheets>
    <sheet name="Saraksts" sheetId="376" r:id="rId1"/>
    <sheet name="Kopā" sheetId="367" r:id="rId2"/>
    <sheet name="21" sheetId="363" r:id="rId3"/>
    <sheet name="22" sheetId="368" r:id="rId4"/>
    <sheet name="5i-PAP_M-IZ-0" sheetId="327" state="hidden" r:id="rId5"/>
    <sheet name="5i-PAP_M-IE-0" sheetId="326" state="hidden" r:id="rId6"/>
    <sheet name="25.2" sheetId="336" r:id="rId7"/>
    <sheet name="26.2" sheetId="338" r:id="rId8"/>
    <sheet name="27" sheetId="344" r:id="rId9"/>
    <sheet name="28" sheetId="329" r:id="rId10"/>
    <sheet name="30" sheetId="347" r:id="rId11"/>
    <sheet name="31" sheetId="330" r:id="rId12"/>
    <sheet name="32" sheetId="348" r:id="rId13"/>
    <sheet name="1-4i-PAP_N-IZ" sheetId="331" state="hidden" r:id="rId14"/>
    <sheet name="1-4i-PAP_N-IE" sheetId="332" state="hidden" r:id="rId15"/>
    <sheet name="34.2" sheetId="341" r:id="rId16"/>
    <sheet name="35.2" sheetId="343" r:id="rId17"/>
    <sheet name="36" sheetId="325" r:id="rId18"/>
    <sheet name="37" sheetId="319" r:id="rId19"/>
    <sheet name="38" sheetId="369" r:id="rId20"/>
    <sheet name="39" sheetId="371" r:id="rId21"/>
    <sheet name="40" sheetId="372" r:id="rId22"/>
    <sheet name="41" sheetId="373" r:id="rId23"/>
    <sheet name="42" sheetId="374" r:id="rId24"/>
    <sheet name="43" sheetId="370" r:id="rId25"/>
    <sheet name="44" sheetId="375" r:id="rId26"/>
  </sheets>
  <externalReferences>
    <externalReference r:id="rId27"/>
    <externalReference r:id="rId28"/>
  </externalReferences>
  <definedNames>
    <definedName name="_xlnm._FilterDatabase" localSheetId="25" hidden="1">'44'!$A$8:$O$89</definedName>
    <definedName name="_Print_titles">#REF!</definedName>
    <definedName name="Margin" localSheetId="14">#REF!</definedName>
    <definedName name="Margin" localSheetId="13">#REF!</definedName>
    <definedName name="Margin" localSheetId="2">#REF!</definedName>
    <definedName name="Margin" localSheetId="9">#REF!</definedName>
    <definedName name="Margin" localSheetId="11">#REF!</definedName>
    <definedName name="Margin" localSheetId="17">#REF!</definedName>
    <definedName name="Margin" localSheetId="18">#REF!</definedName>
    <definedName name="Margin" localSheetId="4">#REF!</definedName>
    <definedName name="Margin" localSheetId="0">#REF!</definedName>
    <definedName name="Margin">#REF!</definedName>
    <definedName name="ponipa">[1]alph!$F$8:$F$207</definedName>
    <definedName name="Ponipb">[1]alph!$G$7:$P$207</definedName>
    <definedName name="ponp">[1]alph!$C$7:$D$595</definedName>
    <definedName name="_xlnm.Print_Area" localSheetId="14">'1-4i-PAP_N-IE'!$A$1:$P$53</definedName>
    <definedName name="_xlnm.Print_Area" localSheetId="13">'1-4i-PAP_N-IZ'!$A$1:$P$86</definedName>
    <definedName name="_xlnm.Print_Area" localSheetId="2">'21'!$A$1:$O$18</definedName>
    <definedName name="_xlnm.Print_Area" localSheetId="8">'27'!$A$1:$O$26</definedName>
    <definedName name="_xlnm.Print_Area" localSheetId="9">'28'!$A$1:$O$22</definedName>
    <definedName name="_xlnm.Print_Area" localSheetId="11">'31'!$A$1:$O$21</definedName>
    <definedName name="_xlnm.Print_Area" localSheetId="12">'32'!$A$1:$O$22</definedName>
    <definedName name="_xlnm.Print_Area" localSheetId="17">'36'!$A$1:$O$30</definedName>
    <definedName name="_xlnm.Print_Area" localSheetId="18">'37'!$A$1:$O$30</definedName>
  </definedNames>
  <calcPr calcId="125725"/>
</workbook>
</file>

<file path=xl/calcChain.xml><?xml version="1.0" encoding="utf-8"?>
<calcChain xmlns="http://schemas.openxmlformats.org/spreadsheetml/2006/main">
  <c r="C27" i="367"/>
  <c r="B18" i="376" s="1"/>
  <c r="C26" i="367"/>
  <c r="B17" i="376" s="1"/>
  <c r="C32" i="367"/>
  <c r="B23" i="376" s="1"/>
  <c r="C31" i="367"/>
  <c r="B22" i="376" s="1"/>
  <c r="C30" i="367"/>
  <c r="B21" i="376" s="1"/>
  <c r="C29" i="367"/>
  <c r="B20" i="376" s="1"/>
  <c r="C28" i="367"/>
  <c r="B19" i="376" s="1"/>
  <c r="C25" i="367"/>
  <c r="B16" i="376" s="1"/>
  <c r="C24" i="367"/>
  <c r="B15" i="376" s="1"/>
  <c r="C23" i="367"/>
  <c r="B14" i="376" s="1"/>
  <c r="C22" i="367"/>
  <c r="B13" i="376" s="1"/>
  <c r="C21" i="367"/>
  <c r="B12" i="376" s="1"/>
  <c r="C20" i="367"/>
  <c r="B11" i="376" s="1"/>
  <c r="C18" i="367"/>
  <c r="B9" i="376" s="1"/>
  <c r="C17" i="367"/>
  <c r="B8" i="376"/>
  <c r="D17" i="367"/>
  <c r="E17"/>
  <c r="F17"/>
  <c r="B7" i="376"/>
  <c r="B10"/>
  <c r="B24"/>
  <c r="K67" i="375" l="1"/>
  <c r="N19"/>
  <c r="K20"/>
  <c r="K21"/>
  <c r="M26"/>
  <c r="J27"/>
  <c r="J28"/>
  <c r="M29"/>
  <c r="J48"/>
  <c r="L49"/>
  <c r="M49"/>
  <c r="N49"/>
  <c r="L67"/>
  <c r="L92"/>
  <c r="M92"/>
  <c r="N92"/>
  <c r="K90"/>
  <c r="L90"/>
  <c r="M67"/>
  <c r="L47"/>
  <c r="N29"/>
  <c r="L26"/>
  <c r="K26"/>
  <c r="K19"/>
  <c r="L19"/>
  <c r="M19"/>
  <c r="M20"/>
  <c r="N20"/>
  <c r="M21"/>
  <c r="N21"/>
  <c r="L21" l="1"/>
  <c r="J65"/>
  <c r="J91"/>
  <c r="J67"/>
  <c r="J47"/>
  <c r="J90"/>
  <c r="J19"/>
  <c r="K49"/>
  <c r="L65"/>
  <c r="N67"/>
  <c r="O67" s="1"/>
  <c r="J66"/>
  <c r="J49"/>
  <c r="J29"/>
  <c r="J26"/>
  <c r="J21"/>
  <c r="N26"/>
  <c r="O26" s="1"/>
  <c r="L48"/>
  <c r="K92"/>
  <c r="L20"/>
  <c r="O20" s="1"/>
  <c r="J20"/>
  <c r="K48"/>
  <c r="J92"/>
  <c r="O49"/>
  <c r="K91"/>
  <c r="O92"/>
  <c r="M47"/>
  <c r="M65"/>
  <c r="M90"/>
  <c r="K66"/>
  <c r="N90"/>
  <c r="N65"/>
  <c r="L66"/>
  <c r="K65"/>
  <c r="M91"/>
  <c r="N91"/>
  <c r="L91"/>
  <c r="M66"/>
  <c r="N66"/>
  <c r="N47"/>
  <c r="M48"/>
  <c r="K47"/>
  <c r="N48"/>
  <c r="K29"/>
  <c r="L29"/>
  <c r="O29" s="1"/>
  <c r="N27"/>
  <c r="L27"/>
  <c r="K27"/>
  <c r="M27"/>
  <c r="O21"/>
  <c r="O19"/>
  <c r="O65" l="1"/>
  <c r="O47"/>
  <c r="O90"/>
  <c r="O66"/>
  <c r="O91"/>
  <c r="O48"/>
  <c r="O27"/>
  <c r="M28"/>
  <c r="N28"/>
  <c r="L28"/>
  <c r="K28"/>
  <c r="O28" l="1"/>
  <c r="D16" i="344" l="1"/>
  <c r="D17" s="1"/>
  <c r="N81" i="375" l="1"/>
  <c r="A12"/>
  <c r="A13" s="1"/>
  <c r="A14" s="1"/>
  <c r="A15" s="1"/>
  <c r="A16" s="1"/>
  <c r="A17" s="1"/>
  <c r="A18" s="1"/>
  <c r="M27" i="373"/>
  <c r="N27"/>
  <c r="O27"/>
  <c r="L27"/>
  <c r="K27"/>
  <c r="L25" i="319"/>
  <c r="M25"/>
  <c r="N25"/>
  <c r="K25"/>
  <c r="J25"/>
  <c r="L18" i="347"/>
  <c r="M18"/>
  <c r="N18"/>
  <c r="K18"/>
  <c r="J18"/>
  <c r="D12" i="344"/>
  <c r="D13" s="1"/>
  <c r="M92" i="368"/>
  <c r="M93"/>
  <c r="M49"/>
  <c r="L18" i="341"/>
  <c r="L15" i="325"/>
  <c r="L16"/>
  <c r="L17"/>
  <c r="J18"/>
  <c r="L18"/>
  <c r="L19"/>
  <c r="L21"/>
  <c r="L22"/>
  <c r="L23"/>
  <c r="L24"/>
  <c r="L25"/>
  <c r="L16" i="344"/>
  <c r="L12" i="347"/>
  <c r="L13"/>
  <c r="L16"/>
  <c r="L13" i="330"/>
  <c r="L14"/>
  <c r="L15"/>
  <c r="L16"/>
  <c r="L14" i="319"/>
  <c r="L15"/>
  <c r="J16"/>
  <c r="L17"/>
  <c r="L19"/>
  <c r="L20"/>
  <c r="L21"/>
  <c r="L23"/>
  <c r="L24"/>
  <c r="L10" i="371"/>
  <c r="L11"/>
  <c r="L14"/>
  <c r="L15"/>
  <c r="L16"/>
  <c r="L17"/>
  <c r="L19"/>
  <c r="L21"/>
  <c r="L22"/>
  <c r="L24"/>
  <c r="L25"/>
  <c r="L26"/>
  <c r="L27"/>
  <c r="L28"/>
  <c r="L29"/>
  <c r="L32"/>
  <c r="L33"/>
  <c r="M13" i="373"/>
  <c r="M14"/>
  <c r="M16"/>
  <c r="M17"/>
  <c r="M18"/>
  <c r="M19"/>
  <c r="M20"/>
  <c r="M21"/>
  <c r="M22"/>
  <c r="M23"/>
  <c r="M26"/>
  <c r="L10" i="375"/>
  <c r="L12"/>
  <c r="L14"/>
  <c r="L15"/>
  <c r="L18"/>
  <c r="L22"/>
  <c r="L23"/>
  <c r="L30"/>
  <c r="L33"/>
  <c r="N34"/>
  <c r="L37"/>
  <c r="L39"/>
  <c r="L40"/>
  <c r="L41"/>
  <c r="K42"/>
  <c r="L43"/>
  <c r="L44"/>
  <c r="L51"/>
  <c r="K52"/>
  <c r="L55"/>
  <c r="L57"/>
  <c r="K58"/>
  <c r="L59"/>
  <c r="L60"/>
  <c r="L61"/>
  <c r="L62"/>
  <c r="L70"/>
  <c r="L71"/>
  <c r="L72"/>
  <c r="L73"/>
  <c r="L76"/>
  <c r="M77"/>
  <c r="L78"/>
  <c r="L83"/>
  <c r="L84"/>
  <c r="N85"/>
  <c r="L86"/>
  <c r="L87"/>
  <c r="L88"/>
  <c r="L89"/>
  <c r="N92" i="368"/>
  <c r="O92"/>
  <c r="N93"/>
  <c r="O93"/>
  <c r="N49"/>
  <c r="O49"/>
  <c r="M19" i="341"/>
  <c r="N19"/>
  <c r="M18"/>
  <c r="N18"/>
  <c r="M21"/>
  <c r="N21"/>
  <c r="M15" i="325"/>
  <c r="N15"/>
  <c r="N21"/>
  <c r="M21"/>
  <c r="O21"/>
  <c r="N23"/>
  <c r="M23"/>
  <c r="M16"/>
  <c r="N16"/>
  <c r="M17"/>
  <c r="N17"/>
  <c r="M18"/>
  <c r="N18"/>
  <c r="M19"/>
  <c r="N19"/>
  <c r="M22"/>
  <c r="N22"/>
  <c r="M24"/>
  <c r="N24"/>
  <c r="M25"/>
  <c r="N25"/>
  <c r="M13" i="336"/>
  <c r="M15"/>
  <c r="M16"/>
  <c r="M17"/>
  <c r="M18"/>
  <c r="M19"/>
  <c r="M20"/>
  <c r="M21"/>
  <c r="M22"/>
  <c r="M23"/>
  <c r="M25"/>
  <c r="M26"/>
  <c r="M27"/>
  <c r="M28"/>
  <c r="M29"/>
  <c r="M16" i="344"/>
  <c r="N16"/>
  <c r="M12" i="347"/>
  <c r="N12"/>
  <c r="M13"/>
  <c r="N13"/>
  <c r="M16"/>
  <c r="N16"/>
  <c r="M13" i="330"/>
  <c r="N13"/>
  <c r="M14"/>
  <c r="N14"/>
  <c r="M15"/>
  <c r="N15"/>
  <c r="M16"/>
  <c r="N16"/>
  <c r="M16" i="319"/>
  <c r="N16"/>
  <c r="M14"/>
  <c r="N14"/>
  <c r="M15"/>
  <c r="N15"/>
  <c r="M17"/>
  <c r="N17"/>
  <c r="M19"/>
  <c r="N19"/>
  <c r="M20"/>
  <c r="N20"/>
  <c r="M21"/>
  <c r="N21"/>
  <c r="M23"/>
  <c r="N23"/>
  <c r="M24"/>
  <c r="N24"/>
  <c r="M10" i="371"/>
  <c r="N10"/>
  <c r="M11"/>
  <c r="N11"/>
  <c r="M14"/>
  <c r="N14"/>
  <c r="O14" s="1"/>
  <c r="M15"/>
  <c r="N15"/>
  <c r="M16"/>
  <c r="N16"/>
  <c r="M17"/>
  <c r="N17"/>
  <c r="M19"/>
  <c r="N19"/>
  <c r="M21"/>
  <c r="N21"/>
  <c r="M22"/>
  <c r="N22"/>
  <c r="M24"/>
  <c r="N24"/>
  <c r="M25"/>
  <c r="N25"/>
  <c r="O25" s="1"/>
  <c r="M26"/>
  <c r="N26"/>
  <c r="M27"/>
  <c r="N27"/>
  <c r="M28"/>
  <c r="N28"/>
  <c r="M29"/>
  <c r="N29"/>
  <c r="M32"/>
  <c r="N32"/>
  <c r="M33"/>
  <c r="N33"/>
  <c r="N13" i="373"/>
  <c r="O13"/>
  <c r="N14"/>
  <c r="O14"/>
  <c r="N16"/>
  <c r="O16"/>
  <c r="N17"/>
  <c r="O17"/>
  <c r="P17" s="1"/>
  <c r="N18"/>
  <c r="O18"/>
  <c r="N19"/>
  <c r="O19"/>
  <c r="N20"/>
  <c r="O20"/>
  <c r="N21"/>
  <c r="O21"/>
  <c r="P21" s="1"/>
  <c r="N22"/>
  <c r="O22"/>
  <c r="N23"/>
  <c r="O23"/>
  <c r="N24"/>
  <c r="O24"/>
  <c r="N26"/>
  <c r="O26"/>
  <c r="M10" i="375"/>
  <c r="N10"/>
  <c r="M14"/>
  <c r="N14"/>
  <c r="M18"/>
  <c r="N18"/>
  <c r="M22"/>
  <c r="N22"/>
  <c r="M23"/>
  <c r="N23"/>
  <c r="M30"/>
  <c r="N30"/>
  <c r="M33"/>
  <c r="N33"/>
  <c r="M43"/>
  <c r="N43"/>
  <c r="M44"/>
  <c r="M51"/>
  <c r="N51"/>
  <c r="M61"/>
  <c r="N61"/>
  <c r="M70"/>
  <c r="N70"/>
  <c r="M71"/>
  <c r="N71"/>
  <c r="M72"/>
  <c r="N72"/>
  <c r="M73"/>
  <c r="N73"/>
  <c r="M76"/>
  <c r="N76"/>
  <c r="M87"/>
  <c r="N87"/>
  <c r="M88"/>
  <c r="N88"/>
  <c r="L12" i="372"/>
  <c r="M12"/>
  <c r="N12"/>
  <c r="L13"/>
  <c r="M13"/>
  <c r="N13"/>
  <c r="L16"/>
  <c r="M16"/>
  <c r="N16"/>
  <c r="L17"/>
  <c r="M17"/>
  <c r="M24" s="1"/>
  <c r="M25" s="1"/>
  <c r="N17"/>
  <c r="L19"/>
  <c r="M19"/>
  <c r="N19"/>
  <c r="L21"/>
  <c r="M21"/>
  <c r="N21"/>
  <c r="L22"/>
  <c r="O22" s="1"/>
  <c r="M22"/>
  <c r="N22"/>
  <c r="M24" i="373"/>
  <c r="M12" i="374"/>
  <c r="N12"/>
  <c r="O12"/>
  <c r="O19" s="1"/>
  <c r="O21" s="1"/>
  <c r="G31" i="367" s="1"/>
  <c r="M13" i="374"/>
  <c r="N13"/>
  <c r="O13"/>
  <c r="M14"/>
  <c r="N14"/>
  <c r="O14"/>
  <c r="M15"/>
  <c r="N15"/>
  <c r="O15"/>
  <c r="M16"/>
  <c r="N16"/>
  <c r="O16"/>
  <c r="M17"/>
  <c r="N17"/>
  <c r="O17"/>
  <c r="M11" i="370"/>
  <c r="N11"/>
  <c r="O11"/>
  <c r="M12"/>
  <c r="N12"/>
  <c r="O12"/>
  <c r="M13"/>
  <c r="N13"/>
  <c r="O13"/>
  <c r="M15"/>
  <c r="N15"/>
  <c r="O15"/>
  <c r="M16"/>
  <c r="N16"/>
  <c r="O16"/>
  <c r="M17"/>
  <c r="N17"/>
  <c r="O17"/>
  <c r="M18"/>
  <c r="N18"/>
  <c r="O18"/>
  <c r="M20"/>
  <c r="N20"/>
  <c r="O20"/>
  <c r="M21"/>
  <c r="N21"/>
  <c r="O21"/>
  <c r="M22"/>
  <c r="N22"/>
  <c r="O22"/>
  <c r="M23"/>
  <c r="N23"/>
  <c r="O23"/>
  <c r="K12" i="372"/>
  <c r="K13"/>
  <c r="K16"/>
  <c r="K17"/>
  <c r="K19"/>
  <c r="K21"/>
  <c r="K22"/>
  <c r="L13" i="373"/>
  <c r="L14"/>
  <c r="L16"/>
  <c r="L17"/>
  <c r="L18"/>
  <c r="L19"/>
  <c r="L20"/>
  <c r="L21"/>
  <c r="L22"/>
  <c r="L23"/>
  <c r="L24"/>
  <c r="L26"/>
  <c r="L12" i="374"/>
  <c r="L13"/>
  <c r="L14"/>
  <c r="L15"/>
  <c r="L16"/>
  <c r="L17"/>
  <c r="L11" i="370"/>
  <c r="L12"/>
  <c r="L13"/>
  <c r="L15"/>
  <c r="L16"/>
  <c r="L17"/>
  <c r="L18"/>
  <c r="L20"/>
  <c r="L21"/>
  <c r="L22"/>
  <c r="L23"/>
  <c r="K10" i="375"/>
  <c r="K14"/>
  <c r="K18"/>
  <c r="K22"/>
  <c r="K23"/>
  <c r="K30"/>
  <c r="K33"/>
  <c r="K43"/>
  <c r="K51"/>
  <c r="K61"/>
  <c r="K70"/>
  <c r="K71"/>
  <c r="K72"/>
  <c r="K73"/>
  <c r="K76"/>
  <c r="K87"/>
  <c r="K88"/>
  <c r="J89"/>
  <c r="J88"/>
  <c r="J87"/>
  <c r="J86"/>
  <c r="J85"/>
  <c r="J84"/>
  <c r="J83"/>
  <c r="J82"/>
  <c r="J81"/>
  <c r="J80"/>
  <c r="J79"/>
  <c r="J78"/>
  <c r="J77"/>
  <c r="J76"/>
  <c r="J73"/>
  <c r="J72"/>
  <c r="J71"/>
  <c r="J70"/>
  <c r="J64"/>
  <c r="J63"/>
  <c r="J62"/>
  <c r="J61"/>
  <c r="J60"/>
  <c r="J59"/>
  <c r="J58"/>
  <c r="J57"/>
  <c r="J56"/>
  <c r="J55"/>
  <c r="J54"/>
  <c r="J53"/>
  <c r="J52"/>
  <c r="J51"/>
  <c r="J46"/>
  <c r="J45"/>
  <c r="J44"/>
  <c r="J43"/>
  <c r="J42"/>
  <c r="J41"/>
  <c r="J40"/>
  <c r="J39"/>
  <c r="J38"/>
  <c r="J37"/>
  <c r="J36"/>
  <c r="J35"/>
  <c r="J34"/>
  <c r="J33"/>
  <c r="J30"/>
  <c r="J23"/>
  <c r="J22"/>
  <c r="J18"/>
  <c r="J17"/>
  <c r="J16"/>
  <c r="J15"/>
  <c r="J14"/>
  <c r="J13"/>
  <c r="J12"/>
  <c r="J11"/>
  <c r="J10"/>
  <c r="K23" i="370"/>
  <c r="K22"/>
  <c r="K21"/>
  <c r="K20"/>
  <c r="K18"/>
  <c r="K17"/>
  <c r="K16"/>
  <c r="K15"/>
  <c r="K13"/>
  <c r="K12"/>
  <c r="K11"/>
  <c r="K17" i="374"/>
  <c r="A13"/>
  <c r="A14" s="1"/>
  <c r="A15" s="1"/>
  <c r="A16" s="1"/>
  <c r="A17" s="1"/>
  <c r="K16"/>
  <c r="K15"/>
  <c r="K14"/>
  <c r="K13"/>
  <c r="K12"/>
  <c r="K26" i="373"/>
  <c r="K24"/>
  <c r="K23"/>
  <c r="K22"/>
  <c r="K21"/>
  <c r="K20"/>
  <c r="K19"/>
  <c r="K18"/>
  <c r="K17"/>
  <c r="K16"/>
  <c r="K14"/>
  <c r="K13"/>
  <c r="C10"/>
  <c r="D10" s="1"/>
  <c r="E10" s="1"/>
  <c r="F10" s="1"/>
  <c r="G10" s="1"/>
  <c r="H10" s="1"/>
  <c r="I10" s="1"/>
  <c r="J10" s="1"/>
  <c r="K10" s="1"/>
  <c r="L10" s="1"/>
  <c r="M10" s="1"/>
  <c r="N10" s="1"/>
  <c r="O10" s="1"/>
  <c r="P10" s="1"/>
  <c r="J22" i="372"/>
  <c r="J21"/>
  <c r="J19"/>
  <c r="J17"/>
  <c r="J16"/>
  <c r="J13"/>
  <c r="A13"/>
  <c r="J12"/>
  <c r="K10" i="371"/>
  <c r="K11"/>
  <c r="K14"/>
  <c r="K15"/>
  <c r="K16"/>
  <c r="K17"/>
  <c r="K19"/>
  <c r="K21"/>
  <c r="K22"/>
  <c r="K24"/>
  <c r="K25"/>
  <c r="K26"/>
  <c r="K27"/>
  <c r="K28"/>
  <c r="K29"/>
  <c r="K32"/>
  <c r="K33"/>
  <c r="J33"/>
  <c r="J32"/>
  <c r="J29"/>
  <c r="A25"/>
  <c r="A26" s="1"/>
  <c r="A27" s="1"/>
  <c r="A28" s="1"/>
  <c r="A29" s="1"/>
  <c r="J28"/>
  <c r="J27"/>
  <c r="J26"/>
  <c r="J25"/>
  <c r="J24"/>
  <c r="J22"/>
  <c r="J21"/>
  <c r="J19"/>
  <c r="A15"/>
  <c r="A16" s="1"/>
  <c r="A17" s="1"/>
  <c r="A19" s="1"/>
  <c r="J17"/>
  <c r="J16"/>
  <c r="J15"/>
  <c r="J14"/>
  <c r="J11"/>
  <c r="A11"/>
  <c r="J10"/>
  <c r="A27" i="367"/>
  <c r="A28" s="1"/>
  <c r="A29" s="1"/>
  <c r="A30" s="1"/>
  <c r="A31" s="1"/>
  <c r="A32" s="1"/>
  <c r="A33" s="1"/>
  <c r="L11" i="369"/>
  <c r="M11"/>
  <c r="N11"/>
  <c r="L12"/>
  <c r="M12"/>
  <c r="N12"/>
  <c r="L13"/>
  <c r="D13"/>
  <c r="N13" s="1"/>
  <c r="M13"/>
  <c r="L14"/>
  <c r="D14"/>
  <c r="L15"/>
  <c r="M15"/>
  <c r="N15"/>
  <c r="L16"/>
  <c r="D16"/>
  <c r="N16" s="1"/>
  <c r="L17"/>
  <c r="D17"/>
  <c r="M17" s="1"/>
  <c r="N17"/>
  <c r="N18"/>
  <c r="O18" s="1"/>
  <c r="M15" i="343"/>
  <c r="M16"/>
  <c r="M17"/>
  <c r="M18"/>
  <c r="M15" i="341"/>
  <c r="M17"/>
  <c r="M22"/>
  <c r="M23"/>
  <c r="D16" i="329"/>
  <c r="L14" i="368"/>
  <c r="L16"/>
  <c r="L18"/>
  <c r="L23"/>
  <c r="L26"/>
  <c r="L28"/>
  <c r="L32"/>
  <c r="L34"/>
  <c r="L37"/>
  <c r="L41"/>
  <c r="L43"/>
  <c r="L46"/>
  <c r="L51"/>
  <c r="L53"/>
  <c r="L55"/>
  <c r="L61"/>
  <c r="L63"/>
  <c r="L65"/>
  <c r="L70"/>
  <c r="L72"/>
  <c r="L74"/>
  <c r="L78"/>
  <c r="L80"/>
  <c r="L82"/>
  <c r="L87"/>
  <c r="L89"/>
  <c r="L91"/>
  <c r="M113"/>
  <c r="P113" s="1"/>
  <c r="N113"/>
  <c r="O113"/>
  <c r="M12"/>
  <c r="N12"/>
  <c r="O12"/>
  <c r="M13"/>
  <c r="N13"/>
  <c r="O13"/>
  <c r="M14"/>
  <c r="N14"/>
  <c r="O14"/>
  <c r="M15"/>
  <c r="N15"/>
  <c r="O15"/>
  <c r="M16"/>
  <c r="N16"/>
  <c r="O16"/>
  <c r="M17"/>
  <c r="N17"/>
  <c r="O17"/>
  <c r="M18"/>
  <c r="N18"/>
  <c r="O18"/>
  <c r="M20"/>
  <c r="P20" s="1"/>
  <c r="N20"/>
  <c r="O20"/>
  <c r="M21"/>
  <c r="N21"/>
  <c r="O21"/>
  <c r="M22"/>
  <c r="N22"/>
  <c r="O22"/>
  <c r="M23"/>
  <c r="N23"/>
  <c r="O23"/>
  <c r="M25"/>
  <c r="P25" s="1"/>
  <c r="N25"/>
  <c r="O25"/>
  <c r="M26"/>
  <c r="N26"/>
  <c r="O26"/>
  <c r="M27"/>
  <c r="N27"/>
  <c r="O27"/>
  <c r="M28"/>
  <c r="N28"/>
  <c r="O28"/>
  <c r="M29"/>
  <c r="P29" s="1"/>
  <c r="N29"/>
  <c r="O29"/>
  <c r="M30"/>
  <c r="N30"/>
  <c r="O30"/>
  <c r="M31"/>
  <c r="N31"/>
  <c r="O31"/>
  <c r="M32"/>
  <c r="N32"/>
  <c r="O32"/>
  <c r="M33"/>
  <c r="P33" s="1"/>
  <c r="N33"/>
  <c r="O33"/>
  <c r="M34"/>
  <c r="N34"/>
  <c r="O34"/>
  <c r="M36"/>
  <c r="N36"/>
  <c r="O36"/>
  <c r="M37"/>
  <c r="N37"/>
  <c r="O37"/>
  <c r="M38"/>
  <c r="P38" s="1"/>
  <c r="N38"/>
  <c r="O38"/>
  <c r="M39"/>
  <c r="N39"/>
  <c r="O39"/>
  <c r="M40"/>
  <c r="N40"/>
  <c r="O40"/>
  <c r="M41"/>
  <c r="N41"/>
  <c r="O41"/>
  <c r="M42"/>
  <c r="P42" s="1"/>
  <c r="N42"/>
  <c r="O42"/>
  <c r="M43"/>
  <c r="N43"/>
  <c r="O43"/>
  <c r="M45"/>
  <c r="N45"/>
  <c r="O45"/>
  <c r="M46"/>
  <c r="N46"/>
  <c r="O46"/>
  <c r="M47"/>
  <c r="P47" s="1"/>
  <c r="N47"/>
  <c r="O47"/>
  <c r="M50"/>
  <c r="N50"/>
  <c r="O50"/>
  <c r="M51"/>
  <c r="N51"/>
  <c r="O51"/>
  <c r="M52"/>
  <c r="N52"/>
  <c r="O52"/>
  <c r="M53"/>
  <c r="P53" s="1"/>
  <c r="N53"/>
  <c r="O53"/>
  <c r="M54"/>
  <c r="N54"/>
  <c r="O54"/>
  <c r="M55"/>
  <c r="N55"/>
  <c r="O55"/>
  <c r="M58"/>
  <c r="N58"/>
  <c r="O58"/>
  <c r="M59"/>
  <c r="P59" s="1"/>
  <c r="N59"/>
  <c r="O59"/>
  <c r="M60"/>
  <c r="N60"/>
  <c r="O60"/>
  <c r="M61"/>
  <c r="N61"/>
  <c r="O61"/>
  <c r="M62"/>
  <c r="N62"/>
  <c r="O62"/>
  <c r="M63"/>
  <c r="P63" s="1"/>
  <c r="N63"/>
  <c r="O63"/>
  <c r="M64"/>
  <c r="N64"/>
  <c r="O64"/>
  <c r="M65"/>
  <c r="N65"/>
  <c r="O65"/>
  <c r="M67"/>
  <c r="N67"/>
  <c r="O67"/>
  <c r="M68"/>
  <c r="P68" s="1"/>
  <c r="N68"/>
  <c r="O68"/>
  <c r="M69"/>
  <c r="N69"/>
  <c r="O69"/>
  <c r="M70"/>
  <c r="N70"/>
  <c r="O70"/>
  <c r="M71"/>
  <c r="N71"/>
  <c r="O71"/>
  <c r="M72"/>
  <c r="P72" s="1"/>
  <c r="N72"/>
  <c r="O72"/>
  <c r="M73"/>
  <c r="N73"/>
  <c r="O73"/>
  <c r="M74"/>
  <c r="N74"/>
  <c r="O74"/>
  <c r="M75"/>
  <c r="N75"/>
  <c r="O75"/>
  <c r="M76"/>
  <c r="P76" s="1"/>
  <c r="N76"/>
  <c r="O76"/>
  <c r="M77"/>
  <c r="N77"/>
  <c r="O77"/>
  <c r="M78"/>
  <c r="N78"/>
  <c r="O78"/>
  <c r="M79"/>
  <c r="N79"/>
  <c r="O79"/>
  <c r="M80"/>
  <c r="P80" s="1"/>
  <c r="N80"/>
  <c r="O80"/>
  <c r="M81"/>
  <c r="N81"/>
  <c r="O81"/>
  <c r="M82"/>
  <c r="N82"/>
  <c r="O82"/>
  <c r="M83"/>
  <c r="N83"/>
  <c r="O83"/>
  <c r="M84"/>
  <c r="P84" s="1"/>
  <c r="N84"/>
  <c r="O84"/>
  <c r="M86"/>
  <c r="N86"/>
  <c r="O86"/>
  <c r="M87"/>
  <c r="N87"/>
  <c r="O87"/>
  <c r="M88"/>
  <c r="N88"/>
  <c r="O88"/>
  <c r="M89"/>
  <c r="P89" s="1"/>
  <c r="N89"/>
  <c r="O89"/>
  <c r="M90"/>
  <c r="N90"/>
  <c r="O90"/>
  <c r="M91"/>
  <c r="N91"/>
  <c r="O91"/>
  <c r="M94"/>
  <c r="P94" s="1"/>
  <c r="N94"/>
  <c r="O94"/>
  <c r="M96"/>
  <c r="P96" s="1"/>
  <c r="N96"/>
  <c r="O96"/>
  <c r="M97"/>
  <c r="N97"/>
  <c r="O97"/>
  <c r="M98"/>
  <c r="N98"/>
  <c r="O98"/>
  <c r="M99"/>
  <c r="P99" s="1"/>
  <c r="N99"/>
  <c r="O99"/>
  <c r="M100"/>
  <c r="P100" s="1"/>
  <c r="N100"/>
  <c r="O100"/>
  <c r="M101"/>
  <c r="N101"/>
  <c r="O101"/>
  <c r="M102"/>
  <c r="N102"/>
  <c r="O102"/>
  <c r="M103"/>
  <c r="P103" s="1"/>
  <c r="N103"/>
  <c r="O103"/>
  <c r="M104"/>
  <c r="P104" s="1"/>
  <c r="N104"/>
  <c r="O104"/>
  <c r="M105"/>
  <c r="N105"/>
  <c r="O105"/>
  <c r="M106"/>
  <c r="N106"/>
  <c r="O106"/>
  <c r="M107"/>
  <c r="P107" s="1"/>
  <c r="N107"/>
  <c r="O107"/>
  <c r="M108"/>
  <c r="P108" s="1"/>
  <c r="N108"/>
  <c r="O108"/>
  <c r="M109"/>
  <c r="N109"/>
  <c r="O109"/>
  <c r="M111"/>
  <c r="N111"/>
  <c r="O111"/>
  <c r="M112"/>
  <c r="P112" s="1"/>
  <c r="N112"/>
  <c r="O112"/>
  <c r="M115"/>
  <c r="P115" s="1"/>
  <c r="N115"/>
  <c r="O115"/>
  <c r="A9"/>
  <c r="C15" i="367"/>
  <c r="B6" i="376" s="1"/>
  <c r="L13" i="363"/>
  <c r="J14"/>
  <c r="J13" i="336"/>
  <c r="L13"/>
  <c r="L15"/>
  <c r="L16"/>
  <c r="L17"/>
  <c r="L18"/>
  <c r="L19"/>
  <c r="L20"/>
  <c r="L21"/>
  <c r="J22"/>
  <c r="L22"/>
  <c r="L23"/>
  <c r="L25"/>
  <c r="L26"/>
  <c r="L27"/>
  <c r="L28"/>
  <c r="L29"/>
  <c r="L12" i="338"/>
  <c r="L14"/>
  <c r="L16"/>
  <c r="J17"/>
  <c r="J13" i="344"/>
  <c r="L15"/>
  <c r="L17"/>
  <c r="J18"/>
  <c r="L19"/>
  <c r="L21"/>
  <c r="L12" i="329"/>
  <c r="L13"/>
  <c r="L14"/>
  <c r="L15"/>
  <c r="L16"/>
  <c r="L17"/>
  <c r="L18"/>
  <c r="L19"/>
  <c r="L13" i="348"/>
  <c r="L14"/>
  <c r="L15"/>
  <c r="J16"/>
  <c r="L16"/>
  <c r="L17"/>
  <c r="J18"/>
  <c r="L18"/>
  <c r="L15" i="341"/>
  <c r="L17"/>
  <c r="L21"/>
  <c r="L22"/>
  <c r="L15" i="343"/>
  <c r="J17"/>
  <c r="L17"/>
  <c r="M13" i="363"/>
  <c r="N13"/>
  <c r="M14"/>
  <c r="N14"/>
  <c r="N13" i="336"/>
  <c r="N15"/>
  <c r="N16"/>
  <c r="N17"/>
  <c r="N18"/>
  <c r="N19"/>
  <c r="N20"/>
  <c r="N21"/>
  <c r="N22"/>
  <c r="N23"/>
  <c r="N25"/>
  <c r="N26"/>
  <c r="N27"/>
  <c r="N28"/>
  <c r="N29"/>
  <c r="M12" i="338"/>
  <c r="N12"/>
  <c r="M13"/>
  <c r="N13"/>
  <c r="M14"/>
  <c r="N14"/>
  <c r="M16"/>
  <c r="N16"/>
  <c r="M17"/>
  <c r="N17"/>
  <c r="M15" i="344"/>
  <c r="N15"/>
  <c r="M17"/>
  <c r="N17"/>
  <c r="M18"/>
  <c r="N18"/>
  <c r="M19"/>
  <c r="N19"/>
  <c r="M20"/>
  <c r="N20"/>
  <c r="M21"/>
  <c r="N21"/>
  <c r="M12" i="329"/>
  <c r="N12"/>
  <c r="M13"/>
  <c r="N13"/>
  <c r="M14"/>
  <c r="N14"/>
  <c r="M15"/>
  <c r="N15"/>
  <c r="M16"/>
  <c r="N16"/>
  <c r="M17"/>
  <c r="N17"/>
  <c r="M18"/>
  <c r="N18"/>
  <c r="M19"/>
  <c r="N19"/>
  <c r="M13" i="348"/>
  <c r="N13"/>
  <c r="M14"/>
  <c r="N14"/>
  <c r="M15"/>
  <c r="N15"/>
  <c r="M16"/>
  <c r="N16"/>
  <c r="M17"/>
  <c r="N17"/>
  <c r="M18"/>
  <c r="N18"/>
  <c r="N15" i="341"/>
  <c r="N17"/>
  <c r="N22"/>
  <c r="N23"/>
  <c r="N15" i="343"/>
  <c r="N16"/>
  <c r="N17"/>
  <c r="N18"/>
  <c r="K11" i="369"/>
  <c r="K12"/>
  <c r="K15"/>
  <c r="J17"/>
  <c r="J16"/>
  <c r="J15"/>
  <c r="J14"/>
  <c r="J13"/>
  <c r="J12"/>
  <c r="J11"/>
  <c r="C9"/>
  <c r="D9" s="1"/>
  <c r="E9" s="1"/>
  <c r="F9" s="1"/>
  <c r="G9" s="1"/>
  <c r="H9" s="1"/>
  <c r="I9" s="1"/>
  <c r="J9" s="1"/>
  <c r="K9" s="1"/>
  <c r="L9" s="1"/>
  <c r="M9" s="1"/>
  <c r="N9" s="1"/>
  <c r="O9" s="1"/>
  <c r="K14" i="319"/>
  <c r="K15"/>
  <c r="K16"/>
  <c r="K17"/>
  <c r="K19"/>
  <c r="K20"/>
  <c r="K21"/>
  <c r="K23"/>
  <c r="K24"/>
  <c r="J15"/>
  <c r="J17"/>
  <c r="J19"/>
  <c r="J20"/>
  <c r="J23"/>
  <c r="J24"/>
  <c r="K15" i="325"/>
  <c r="K16"/>
  <c r="K17"/>
  <c r="K18"/>
  <c r="K19"/>
  <c r="K21"/>
  <c r="K22"/>
  <c r="K23"/>
  <c r="K24"/>
  <c r="K25"/>
  <c r="J16"/>
  <c r="J17"/>
  <c r="J21"/>
  <c r="J22"/>
  <c r="J24"/>
  <c r="J25"/>
  <c r="K15" i="343"/>
  <c r="K16"/>
  <c r="K17"/>
  <c r="K18"/>
  <c r="K15" i="341"/>
  <c r="K17"/>
  <c r="K18"/>
  <c r="K19"/>
  <c r="K21"/>
  <c r="K22"/>
  <c r="K23"/>
  <c r="J18"/>
  <c r="J22"/>
  <c r="K13" i="348"/>
  <c r="K14"/>
  <c r="K15"/>
  <c r="K16"/>
  <c r="K17"/>
  <c r="K18"/>
  <c r="K13" i="330"/>
  <c r="K14"/>
  <c r="K15"/>
  <c r="K16"/>
  <c r="J15"/>
  <c r="K12" i="347"/>
  <c r="K13"/>
  <c r="K16"/>
  <c r="K12" i="329"/>
  <c r="K13"/>
  <c r="K14"/>
  <c r="K15"/>
  <c r="K16"/>
  <c r="K17"/>
  <c r="K18"/>
  <c r="K19"/>
  <c r="K18" i="344"/>
  <c r="K19"/>
  <c r="K15"/>
  <c r="K16"/>
  <c r="K17"/>
  <c r="K20"/>
  <c r="K21"/>
  <c r="J19"/>
  <c r="J17"/>
  <c r="J16"/>
  <c r="K12" i="338"/>
  <c r="K13"/>
  <c r="K14"/>
  <c r="K16"/>
  <c r="K17"/>
  <c r="J14"/>
  <c r="J16"/>
  <c r="K13" i="336"/>
  <c r="K15"/>
  <c r="K16"/>
  <c r="K17"/>
  <c r="K18"/>
  <c r="K19"/>
  <c r="K20"/>
  <c r="K21"/>
  <c r="K22"/>
  <c r="K23"/>
  <c r="K25"/>
  <c r="K26"/>
  <c r="K27"/>
  <c r="K28"/>
  <c r="K29"/>
  <c r="K13" i="363"/>
  <c r="K14"/>
  <c r="L12" i="368"/>
  <c r="L13"/>
  <c r="L15"/>
  <c r="L17"/>
  <c r="L20"/>
  <c r="L21"/>
  <c r="L22"/>
  <c r="L25"/>
  <c r="L27"/>
  <c r="L29"/>
  <c r="L30"/>
  <c r="L31"/>
  <c r="L33"/>
  <c r="L36"/>
  <c r="L38"/>
  <c r="L39"/>
  <c r="L40"/>
  <c r="L42"/>
  <c r="L45"/>
  <c r="L47"/>
  <c r="L49"/>
  <c r="L50"/>
  <c r="L52"/>
  <c r="L54"/>
  <c r="L58"/>
  <c r="L59"/>
  <c r="L60"/>
  <c r="L62"/>
  <c r="L64"/>
  <c r="L67"/>
  <c r="L68"/>
  <c r="L69"/>
  <c r="L71"/>
  <c r="L73"/>
  <c r="L75"/>
  <c r="L76"/>
  <c r="L77"/>
  <c r="L79"/>
  <c r="L81"/>
  <c r="L83"/>
  <c r="L84"/>
  <c r="L86"/>
  <c r="L88"/>
  <c r="L90"/>
  <c r="L92"/>
  <c r="L93"/>
  <c r="L94"/>
  <c r="L96"/>
  <c r="L97"/>
  <c r="L98"/>
  <c r="L99"/>
  <c r="L100"/>
  <c r="L101"/>
  <c r="L102"/>
  <c r="L103"/>
  <c r="L104"/>
  <c r="L105"/>
  <c r="L106"/>
  <c r="L107"/>
  <c r="L108"/>
  <c r="L109"/>
  <c r="L111"/>
  <c r="L112"/>
  <c r="L113"/>
  <c r="L115"/>
  <c r="K12"/>
  <c r="K13"/>
  <c r="K14"/>
  <c r="K15"/>
  <c r="K16"/>
  <c r="K17"/>
  <c r="K18"/>
  <c r="K20"/>
  <c r="K21"/>
  <c r="K22"/>
  <c r="K23"/>
  <c r="K25"/>
  <c r="K26"/>
  <c r="K27"/>
  <c r="K28"/>
  <c r="K29"/>
  <c r="K30"/>
  <c r="K31"/>
  <c r="K32"/>
  <c r="K33"/>
  <c r="K34"/>
  <c r="K36"/>
  <c r="K37"/>
  <c r="K38"/>
  <c r="K39"/>
  <c r="K40"/>
  <c r="K41"/>
  <c r="K42"/>
  <c r="K43"/>
  <c r="K45"/>
  <c r="K46"/>
  <c r="K47"/>
  <c r="K49"/>
  <c r="K50"/>
  <c r="K51"/>
  <c r="K52"/>
  <c r="K53"/>
  <c r="K54"/>
  <c r="K55"/>
  <c r="K58"/>
  <c r="K59"/>
  <c r="K60"/>
  <c r="K61"/>
  <c r="K62"/>
  <c r="K63"/>
  <c r="K64"/>
  <c r="K65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6"/>
  <c r="K87"/>
  <c r="K88"/>
  <c r="K89"/>
  <c r="K90"/>
  <c r="K91"/>
  <c r="K92"/>
  <c r="K93"/>
  <c r="K94"/>
  <c r="K96"/>
  <c r="K97"/>
  <c r="K98"/>
  <c r="K99"/>
  <c r="K100"/>
  <c r="K101"/>
  <c r="K102"/>
  <c r="K103"/>
  <c r="K104"/>
  <c r="K105"/>
  <c r="K106"/>
  <c r="K107"/>
  <c r="K108"/>
  <c r="K109"/>
  <c r="K111"/>
  <c r="K112"/>
  <c r="K113"/>
  <c r="C14" i="367"/>
  <c r="B5" i="376" s="1"/>
  <c r="J19" i="329"/>
  <c r="J17"/>
  <c r="K115" i="368"/>
  <c r="D8"/>
  <c r="E8" s="1"/>
  <c r="F8" s="1"/>
  <c r="G8" s="1"/>
  <c r="H8" s="1"/>
  <c r="I8" s="1"/>
  <c r="J8" s="1"/>
  <c r="K8" s="1"/>
  <c r="L8" s="1"/>
  <c r="M8" s="1"/>
  <c r="N8" s="1"/>
  <c r="O8" s="1"/>
  <c r="P8" s="1"/>
  <c r="E10" i="336"/>
  <c r="F10" s="1"/>
  <c r="G10" s="1"/>
  <c r="H10" s="1"/>
  <c r="I10" s="1"/>
  <c r="J10" s="1"/>
  <c r="K10" s="1"/>
  <c r="L10" s="1"/>
  <c r="M10" s="1"/>
  <c r="N10" s="1"/>
  <c r="O10" s="1"/>
  <c r="E10" i="338"/>
  <c r="F10" s="1"/>
  <c r="G10" s="1"/>
  <c r="H10" s="1"/>
  <c r="I10" s="1"/>
  <c r="J10" s="1"/>
  <c r="K10" s="1"/>
  <c r="L10" s="1"/>
  <c r="M10" s="1"/>
  <c r="N10" s="1"/>
  <c r="O10" s="1"/>
  <c r="E10" i="363"/>
  <c r="F10"/>
  <c r="G10" s="1"/>
  <c r="H10" s="1"/>
  <c r="I10" s="1"/>
  <c r="J10" s="1"/>
  <c r="K10" s="1"/>
  <c r="L10" s="1"/>
  <c r="M10" s="1"/>
  <c r="N10" s="1"/>
  <c r="O10" s="1"/>
  <c r="J13"/>
  <c r="P18" i="327"/>
  <c r="P19"/>
  <c r="P20"/>
  <c r="P23" s="1"/>
  <c r="P25" s="1"/>
  <c r="P21"/>
  <c r="P18" i="326"/>
  <c r="P19"/>
  <c r="P23" s="1"/>
  <c r="P20"/>
  <c r="P21"/>
  <c r="E10" i="348"/>
  <c r="F10" s="1"/>
  <c r="G10" s="1"/>
  <c r="H10" s="1"/>
  <c r="I10" s="1"/>
  <c r="J10" s="1"/>
  <c r="K10" s="1"/>
  <c r="L10" s="1"/>
  <c r="M10" s="1"/>
  <c r="N10" s="1"/>
  <c r="O10" s="1"/>
  <c r="J15" i="341"/>
  <c r="E11"/>
  <c r="F11" s="1"/>
  <c r="G11" s="1"/>
  <c r="H11" s="1"/>
  <c r="I11" s="1"/>
  <c r="J11" s="1"/>
  <c r="K11" s="1"/>
  <c r="L11" s="1"/>
  <c r="M11" s="1"/>
  <c r="N11" s="1"/>
  <c r="O11" s="1"/>
  <c r="E11" i="343"/>
  <c r="F11" s="1"/>
  <c r="G11" s="1"/>
  <c r="H11" s="1"/>
  <c r="I11" s="1"/>
  <c r="J11" s="1"/>
  <c r="K11" s="1"/>
  <c r="L11" s="1"/>
  <c r="M11" s="1"/>
  <c r="N11" s="1"/>
  <c r="O11" s="1"/>
  <c r="J16" i="347"/>
  <c r="J12"/>
  <c r="E10"/>
  <c r="F10"/>
  <c r="G10" s="1"/>
  <c r="H10" s="1"/>
  <c r="I10" s="1"/>
  <c r="J10" s="1"/>
  <c r="K10" s="1"/>
  <c r="L10" s="1"/>
  <c r="M10" s="1"/>
  <c r="N10" s="1"/>
  <c r="O10" s="1"/>
  <c r="E10" i="344"/>
  <c r="F10" s="1"/>
  <c r="G10" s="1"/>
  <c r="H10" s="1"/>
  <c r="I10" s="1"/>
  <c r="J10" s="1"/>
  <c r="K10" s="1"/>
  <c r="L10" s="1"/>
  <c r="M10" s="1"/>
  <c r="N10" s="1"/>
  <c r="O10" s="1"/>
  <c r="J25" i="336"/>
  <c r="J18"/>
  <c r="J17"/>
  <c r="J14" i="319"/>
  <c r="O22" i="332"/>
  <c r="O28"/>
  <c r="O34"/>
  <c r="O35"/>
  <c r="O36"/>
  <c r="O37"/>
  <c r="O38"/>
  <c r="O39"/>
  <c r="O40"/>
  <c r="O41"/>
  <c r="O42"/>
  <c r="O44"/>
  <c r="O46" s="1"/>
  <c r="N22"/>
  <c r="N28"/>
  <c r="N34"/>
  <c r="N35"/>
  <c r="N36"/>
  <c r="N37"/>
  <c r="N38"/>
  <c r="N39"/>
  <c r="N40"/>
  <c r="N41"/>
  <c r="N42"/>
  <c r="N44"/>
  <c r="H22"/>
  <c r="M22"/>
  <c r="M44" s="1"/>
  <c r="M46" s="1"/>
  <c r="H28"/>
  <c r="M28"/>
  <c r="P28" s="1"/>
  <c r="H34"/>
  <c r="M34"/>
  <c r="H35"/>
  <c r="M35"/>
  <c r="P35" s="1"/>
  <c r="H36"/>
  <c r="M36"/>
  <c r="H37"/>
  <c r="M37"/>
  <c r="P37" s="1"/>
  <c r="H38"/>
  <c r="M38"/>
  <c r="H39"/>
  <c r="M39"/>
  <c r="P39" s="1"/>
  <c r="H40"/>
  <c r="M40"/>
  <c r="H41"/>
  <c r="M41"/>
  <c r="P41" s="1"/>
  <c r="H42"/>
  <c r="M42"/>
  <c r="L22"/>
  <c r="L28"/>
  <c r="L34"/>
  <c r="L35"/>
  <c r="L36"/>
  <c r="L37"/>
  <c r="L38"/>
  <c r="L39"/>
  <c r="L40"/>
  <c r="L41"/>
  <c r="L42"/>
  <c r="P22"/>
  <c r="P34"/>
  <c r="P36"/>
  <c r="P38"/>
  <c r="P40"/>
  <c r="P42"/>
  <c r="K42"/>
  <c r="K41"/>
  <c r="K40"/>
  <c r="K39"/>
  <c r="K38"/>
  <c r="K37"/>
  <c r="K36"/>
  <c r="K35"/>
  <c r="K34"/>
  <c r="K28"/>
  <c r="K22"/>
  <c r="O22" i="331"/>
  <c r="O36"/>
  <c r="O38"/>
  <c r="O56"/>
  <c r="O63"/>
  <c r="O65"/>
  <c r="O66"/>
  <c r="O67"/>
  <c r="O68"/>
  <c r="O69"/>
  <c r="O70"/>
  <c r="O71"/>
  <c r="O72"/>
  <c r="O73"/>
  <c r="P73" s="1"/>
  <c r="O74"/>
  <c r="O75"/>
  <c r="N22"/>
  <c r="N36"/>
  <c r="N38"/>
  <c r="N56"/>
  <c r="N63"/>
  <c r="N65"/>
  <c r="N66"/>
  <c r="N67"/>
  <c r="N68"/>
  <c r="N69"/>
  <c r="N70"/>
  <c r="N71"/>
  <c r="N72"/>
  <c r="N73"/>
  <c r="N74"/>
  <c r="N75"/>
  <c r="N77"/>
  <c r="H22"/>
  <c r="M22"/>
  <c r="M77" s="1"/>
  <c r="M79" s="1"/>
  <c r="H36"/>
  <c r="M36"/>
  <c r="H38"/>
  <c r="M38"/>
  <c r="P38" s="1"/>
  <c r="H56"/>
  <c r="M56"/>
  <c r="P56" s="1"/>
  <c r="H63"/>
  <c r="M63"/>
  <c r="P63" s="1"/>
  <c r="H65"/>
  <c r="M65"/>
  <c r="H66"/>
  <c r="M66"/>
  <c r="P66" s="1"/>
  <c r="H67"/>
  <c r="M67"/>
  <c r="P67" s="1"/>
  <c r="H68"/>
  <c r="M68"/>
  <c r="P68" s="1"/>
  <c r="H69"/>
  <c r="M69"/>
  <c r="H70"/>
  <c r="M70"/>
  <c r="P70" s="1"/>
  <c r="H71"/>
  <c r="M71"/>
  <c r="P71" s="1"/>
  <c r="H72"/>
  <c r="M72"/>
  <c r="P72" s="1"/>
  <c r="H73"/>
  <c r="M73"/>
  <c r="H74"/>
  <c r="M74"/>
  <c r="P74" s="1"/>
  <c r="H75"/>
  <c r="M75"/>
  <c r="P75" s="1"/>
  <c r="L22"/>
  <c r="L36"/>
  <c r="L38"/>
  <c r="L56"/>
  <c r="L63"/>
  <c r="L65"/>
  <c r="L66"/>
  <c r="L67"/>
  <c r="L68"/>
  <c r="L69"/>
  <c r="L70"/>
  <c r="L71"/>
  <c r="L72"/>
  <c r="L73"/>
  <c r="L74"/>
  <c r="L75"/>
  <c r="P36"/>
  <c r="P65"/>
  <c r="P69"/>
  <c r="K75"/>
  <c r="K74"/>
  <c r="K73"/>
  <c r="K72"/>
  <c r="K71"/>
  <c r="K70"/>
  <c r="K69"/>
  <c r="K68"/>
  <c r="K67"/>
  <c r="K66"/>
  <c r="K65"/>
  <c r="K63"/>
  <c r="K56"/>
  <c r="K38"/>
  <c r="K36"/>
  <c r="K22"/>
  <c r="N45" i="332"/>
  <c r="P45" s="1"/>
  <c r="N46"/>
  <c r="F18"/>
  <c r="G18"/>
  <c r="H18" s="1"/>
  <c r="I18" s="1"/>
  <c r="J18" s="1"/>
  <c r="K18"/>
  <c r="L18" s="1"/>
  <c r="M18" s="1"/>
  <c r="N18" s="1"/>
  <c r="O18"/>
  <c r="P18" s="1"/>
  <c r="F18" i="331"/>
  <c r="G18" s="1"/>
  <c r="H18"/>
  <c r="I18" s="1"/>
  <c r="J18" s="1"/>
  <c r="K18" s="1"/>
  <c r="L18" s="1"/>
  <c r="M18" s="1"/>
  <c r="N18" s="1"/>
  <c r="O18" s="1"/>
  <c r="P18" s="1"/>
  <c r="E10" i="330"/>
  <c r="F10" s="1"/>
  <c r="G10" s="1"/>
  <c r="H10" s="1"/>
  <c r="I10" s="1"/>
  <c r="J10" s="1"/>
  <c r="K10" s="1"/>
  <c r="L10" s="1"/>
  <c r="M10" s="1"/>
  <c r="N10" s="1"/>
  <c r="O10" s="1"/>
  <c r="J13" i="329"/>
  <c r="E9"/>
  <c r="F9" s="1"/>
  <c r="G9" s="1"/>
  <c r="H9" s="1"/>
  <c r="I9" s="1"/>
  <c r="J9" s="1"/>
  <c r="K9" s="1"/>
  <c r="L9" s="1"/>
  <c r="M9" s="1"/>
  <c r="N9" s="1"/>
  <c r="O9" s="1"/>
  <c r="O18" i="326"/>
  <c r="O19"/>
  <c r="O20"/>
  <c r="O21"/>
  <c r="O23"/>
  <c r="O24" s="1"/>
  <c r="Q24" s="1"/>
  <c r="I18"/>
  <c r="N18"/>
  <c r="I19"/>
  <c r="N19"/>
  <c r="Q19" s="1"/>
  <c r="I20"/>
  <c r="N20"/>
  <c r="Q20" s="1"/>
  <c r="I21"/>
  <c r="N21"/>
  <c r="Q21" s="1"/>
  <c r="M18"/>
  <c r="M19"/>
  <c r="M20"/>
  <c r="M23" s="1"/>
  <c r="M25" s="1"/>
  <c r="M21"/>
  <c r="O18" i="327"/>
  <c r="O19"/>
  <c r="O20"/>
  <c r="O21"/>
  <c r="O23"/>
  <c r="I18"/>
  <c r="N18"/>
  <c r="N23" s="1"/>
  <c r="N25" s="1"/>
  <c r="I19"/>
  <c r="N19"/>
  <c r="I20"/>
  <c r="N20"/>
  <c r="Q20" s="1"/>
  <c r="I21"/>
  <c r="N21"/>
  <c r="Q21" s="1"/>
  <c r="M18"/>
  <c r="M19"/>
  <c r="M20"/>
  <c r="M23" s="1"/>
  <c r="M25" s="1"/>
  <c r="M21"/>
  <c r="Q19"/>
  <c r="L21" i="326"/>
  <c r="L20"/>
  <c r="L19"/>
  <c r="P25"/>
  <c r="N11"/>
  <c r="A8"/>
  <c r="L21" i="327"/>
  <c r="L20"/>
  <c r="L19"/>
  <c r="N11"/>
  <c r="A8"/>
  <c r="L18" i="326"/>
  <c r="L18" i="327"/>
  <c r="E11" i="325"/>
  <c r="F11" s="1"/>
  <c r="G11"/>
  <c r="H11" s="1"/>
  <c r="I11" s="1"/>
  <c r="J11" s="1"/>
  <c r="K11" s="1"/>
  <c r="L11" s="1"/>
  <c r="M11" s="1"/>
  <c r="N11" s="1"/>
  <c r="O11" s="1"/>
  <c r="E11" i="319"/>
  <c r="F11" s="1"/>
  <c r="G11" s="1"/>
  <c r="H11" s="1"/>
  <c r="I11" s="1"/>
  <c r="J11" s="1"/>
  <c r="K11" s="1"/>
  <c r="L11" s="1"/>
  <c r="M11" s="1"/>
  <c r="N11" s="1"/>
  <c r="O11" s="1"/>
  <c r="O25" i="326"/>
  <c r="J15" i="329"/>
  <c r="J12" i="338"/>
  <c r="J15" i="336"/>
  <c r="J27"/>
  <c r="J16"/>
  <c r="J23"/>
  <c r="J14" i="329"/>
  <c r="P23" i="370" l="1"/>
  <c r="P18"/>
  <c r="P13"/>
  <c r="N24"/>
  <c r="N25" s="1"/>
  <c r="P25" s="1"/>
  <c r="M24"/>
  <c r="M26" s="1"/>
  <c r="E32" i="367" s="1"/>
  <c r="P21" i="370"/>
  <c r="P16"/>
  <c r="P11"/>
  <c r="P22"/>
  <c r="P17"/>
  <c r="P12"/>
  <c r="L24"/>
  <c r="H32" i="367" s="1"/>
  <c r="P20" i="370"/>
  <c r="P17" i="374"/>
  <c r="N19"/>
  <c r="N20" s="1"/>
  <c r="P20" s="1"/>
  <c r="P13"/>
  <c r="P16"/>
  <c r="P14"/>
  <c r="P15"/>
  <c r="O29" i="373"/>
  <c r="O31" s="1"/>
  <c r="G30" i="367" s="1"/>
  <c r="P22" i="373"/>
  <c r="P18"/>
  <c r="P13"/>
  <c r="P27"/>
  <c r="P26"/>
  <c r="P20"/>
  <c r="P23"/>
  <c r="P19"/>
  <c r="N24" i="372"/>
  <c r="N26" s="1"/>
  <c r="G29" i="367" s="1"/>
  <c r="O17" i="372"/>
  <c r="O16"/>
  <c r="O19"/>
  <c r="O21"/>
  <c r="O13"/>
  <c r="N35" i="371"/>
  <c r="N37" s="1"/>
  <c r="G28" i="367" s="1"/>
  <c r="O21" i="371"/>
  <c r="L35"/>
  <c r="L37" s="1"/>
  <c r="E28" i="367" s="1"/>
  <c r="O27" i="371"/>
  <c r="O26"/>
  <c r="O16"/>
  <c r="O32"/>
  <c r="O15"/>
  <c r="O33"/>
  <c r="O29"/>
  <c r="O10"/>
  <c r="O22"/>
  <c r="O19"/>
  <c r="K16" i="369"/>
  <c r="O15"/>
  <c r="O11"/>
  <c r="O17"/>
  <c r="K13"/>
  <c r="K17"/>
  <c r="M16"/>
  <c r="O16" s="1"/>
  <c r="N27" i="319"/>
  <c r="N29" s="1"/>
  <c r="G26" i="367" s="1"/>
  <c r="O15" i="319"/>
  <c r="O21"/>
  <c r="O17"/>
  <c r="L16"/>
  <c r="L27" s="1"/>
  <c r="L29" s="1"/>
  <c r="E26" i="367" s="1"/>
  <c r="O23" i="319"/>
  <c r="J21"/>
  <c r="O14"/>
  <c r="O25"/>
  <c r="N27" i="325"/>
  <c r="N29" s="1"/>
  <c r="G25" i="367" s="1"/>
  <c r="O23" i="325"/>
  <c r="O18"/>
  <c r="O25"/>
  <c r="O19"/>
  <c r="O16"/>
  <c r="J19"/>
  <c r="J15"/>
  <c r="J23"/>
  <c r="K27"/>
  <c r="K29" s="1"/>
  <c r="H25" i="367" s="1"/>
  <c r="N20" i="343"/>
  <c r="N22" s="1"/>
  <c r="G24" i="367" s="1"/>
  <c r="O15" i="343"/>
  <c r="J15"/>
  <c r="N25" i="341"/>
  <c r="N27" s="1"/>
  <c r="G23" i="367" s="1"/>
  <c r="O22" i="341"/>
  <c r="O21"/>
  <c r="O17"/>
  <c r="J17"/>
  <c r="O18"/>
  <c r="J21"/>
  <c r="O16" i="348"/>
  <c r="O18"/>
  <c r="J17"/>
  <c r="J14"/>
  <c r="N18" i="330"/>
  <c r="N20" s="1"/>
  <c r="G21" i="367" s="1"/>
  <c r="J14" i="330"/>
  <c r="J16"/>
  <c r="O13" i="347"/>
  <c r="J13"/>
  <c r="N20"/>
  <c r="N22" s="1"/>
  <c r="G20" i="367" s="1"/>
  <c r="M20" i="347"/>
  <c r="M20" i="329"/>
  <c r="O13"/>
  <c r="O17"/>
  <c r="J16"/>
  <c r="J12"/>
  <c r="J18"/>
  <c r="O19"/>
  <c r="O18"/>
  <c r="O14"/>
  <c r="O15"/>
  <c r="N12" i="344"/>
  <c r="J21"/>
  <c r="M19" i="338"/>
  <c r="O20" s="1"/>
  <c r="O14"/>
  <c r="N19"/>
  <c r="N21" s="1"/>
  <c r="G17" i="367" s="1"/>
  <c r="L17" i="338"/>
  <c r="O17" s="1"/>
  <c r="K19"/>
  <c r="K21" s="1"/>
  <c r="H17" i="367" s="1"/>
  <c r="O12" i="338"/>
  <c r="O16"/>
  <c r="O29" i="336"/>
  <c r="O25"/>
  <c r="O27"/>
  <c r="O17"/>
  <c r="O28"/>
  <c r="O20"/>
  <c r="O16"/>
  <c r="O19"/>
  <c r="O26"/>
  <c r="O18"/>
  <c r="O22"/>
  <c r="O13"/>
  <c r="J26"/>
  <c r="J20"/>
  <c r="J29"/>
  <c r="O23"/>
  <c r="O15"/>
  <c r="M31"/>
  <c r="J19"/>
  <c r="J28"/>
  <c r="K31"/>
  <c r="K33" s="1"/>
  <c r="H16" i="367" s="1"/>
  <c r="O21" i="336"/>
  <c r="P88" i="368"/>
  <c r="P83"/>
  <c r="P79"/>
  <c r="P75"/>
  <c r="P71"/>
  <c r="P67"/>
  <c r="P62"/>
  <c r="P58"/>
  <c r="P52"/>
  <c r="P46"/>
  <c r="P41"/>
  <c r="P37"/>
  <c r="P32"/>
  <c r="P28"/>
  <c r="P23"/>
  <c r="P18"/>
  <c r="P14"/>
  <c r="P15"/>
  <c r="P109"/>
  <c r="P105"/>
  <c r="P101"/>
  <c r="P97"/>
  <c r="P90"/>
  <c r="P86"/>
  <c r="P81"/>
  <c r="P77"/>
  <c r="P73"/>
  <c r="P69"/>
  <c r="P64"/>
  <c r="P60"/>
  <c r="P54"/>
  <c r="P50"/>
  <c r="P43"/>
  <c r="P39"/>
  <c r="P34"/>
  <c r="P30"/>
  <c r="P26"/>
  <c r="P21"/>
  <c r="P16"/>
  <c r="P12"/>
  <c r="P111"/>
  <c r="P106"/>
  <c r="P102"/>
  <c r="P98"/>
  <c r="P91"/>
  <c r="P87"/>
  <c r="P82"/>
  <c r="P78"/>
  <c r="P74"/>
  <c r="P70"/>
  <c r="P65"/>
  <c r="P61"/>
  <c r="P55"/>
  <c r="P51"/>
  <c r="P45"/>
  <c r="P40"/>
  <c r="P36"/>
  <c r="P31"/>
  <c r="P27"/>
  <c r="P22"/>
  <c r="P17"/>
  <c r="P13"/>
  <c r="L117"/>
  <c r="H15" i="367" s="1"/>
  <c r="P49" i="368"/>
  <c r="M117"/>
  <c r="M119" s="1"/>
  <c r="E15" i="367" s="1"/>
  <c r="P92" i="368"/>
  <c r="P93"/>
  <c r="N16" i="363"/>
  <c r="N18" s="1"/>
  <c r="G14" i="367" s="1"/>
  <c r="M16" i="363"/>
  <c r="O13"/>
  <c r="L14"/>
  <c r="O14" s="1"/>
  <c r="K16"/>
  <c r="K18" s="1"/>
  <c r="H14" i="367" s="1"/>
  <c r="O24" i="327"/>
  <c r="Q24" s="1"/>
  <c r="O77" i="331"/>
  <c r="O79" s="1"/>
  <c r="N23" i="326"/>
  <c r="N25" s="1"/>
  <c r="N78" i="331"/>
  <c r="P78" s="1"/>
  <c r="L44" i="332"/>
  <c r="L46" s="1"/>
  <c r="L77" i="331"/>
  <c r="L79" s="1"/>
  <c r="P44" i="332"/>
  <c r="P46" s="1"/>
  <c r="D11" s="1"/>
  <c r="J20" i="344"/>
  <c r="L20"/>
  <c r="O20" s="1"/>
  <c r="O13" i="369"/>
  <c r="L29" i="373"/>
  <c r="H30" i="367" s="1"/>
  <c r="Q18" i="327"/>
  <c r="Q23" s="1"/>
  <c r="Q25" s="1"/>
  <c r="P9" s="1"/>
  <c r="Q18" i="326"/>
  <c r="Q23" s="1"/>
  <c r="Q25" s="1"/>
  <c r="P9" s="1"/>
  <c r="P22" i="331"/>
  <c r="P77" s="1"/>
  <c r="K20" i="347"/>
  <c r="K22" s="1"/>
  <c r="H20" i="367" s="1"/>
  <c r="M20" i="348"/>
  <c r="O21" s="1"/>
  <c r="N20" i="329"/>
  <c r="N22" s="1"/>
  <c r="G19" i="367" s="1"/>
  <c r="O16" i="329"/>
  <c r="O12"/>
  <c r="L20"/>
  <c r="L22" s="1"/>
  <c r="E19" i="367" s="1"/>
  <c r="L13" i="338"/>
  <c r="J13"/>
  <c r="M20" i="343"/>
  <c r="O17"/>
  <c r="M14" i="369"/>
  <c r="N14"/>
  <c r="N19" s="1"/>
  <c r="N21" s="1"/>
  <c r="G27" i="367" s="1"/>
  <c r="K14" i="369"/>
  <c r="O12"/>
  <c r="O21" i="329"/>
  <c r="J21" i="336"/>
  <c r="M21" i="338"/>
  <c r="K25" i="341"/>
  <c r="K27" s="1"/>
  <c r="H23" i="367" s="1"/>
  <c r="O17" i="363"/>
  <c r="L23" i="341"/>
  <c r="O23" s="1"/>
  <c r="J23"/>
  <c r="L19"/>
  <c r="O19" s="1"/>
  <c r="J19"/>
  <c r="O15"/>
  <c r="O17" i="348"/>
  <c r="O19" i="319"/>
  <c r="M27"/>
  <c r="L18" i="343"/>
  <c r="O18" s="1"/>
  <c r="J18"/>
  <c r="L31" i="336"/>
  <c r="L33" s="1"/>
  <c r="E16" i="367" s="1"/>
  <c r="P15" i="370"/>
  <c r="O24"/>
  <c r="O26" s="1"/>
  <c r="G32" i="367" s="1"/>
  <c r="O117" i="368"/>
  <c r="O119" s="1"/>
  <c r="G15" i="367" s="1"/>
  <c r="K20" i="329"/>
  <c r="K22" s="1"/>
  <c r="H19" i="367" s="1"/>
  <c r="K20" i="343"/>
  <c r="K22" s="1"/>
  <c r="H24" i="367" s="1"/>
  <c r="K27" i="319"/>
  <c r="K29" s="1"/>
  <c r="H26" i="367" s="1"/>
  <c r="N31" i="336"/>
  <c r="N33" s="1"/>
  <c r="G16" i="367" s="1"/>
  <c r="L19" i="369"/>
  <c r="L21" s="1"/>
  <c r="E27" i="367" s="1"/>
  <c r="L16" i="343"/>
  <c r="O16" s="1"/>
  <c r="J16"/>
  <c r="K35" i="371"/>
  <c r="H28" i="367" s="1"/>
  <c r="M29" i="373"/>
  <c r="M31" s="1"/>
  <c r="E30" i="367" s="1"/>
  <c r="P14" i="373"/>
  <c r="O14" i="348"/>
  <c r="M19" i="374"/>
  <c r="M21" s="1"/>
  <c r="E31" i="367" s="1"/>
  <c r="P12" i="374"/>
  <c r="O25" i="372"/>
  <c r="M26"/>
  <c r="F29" i="367" s="1"/>
  <c r="M35" i="371"/>
  <c r="M18" i="330"/>
  <c r="O19" s="1"/>
  <c r="O24" i="319"/>
  <c r="O20"/>
  <c r="O22" i="325"/>
  <c r="K18" i="330"/>
  <c r="K20" s="1"/>
  <c r="H21" i="367" s="1"/>
  <c r="N117" i="368"/>
  <c r="K24" i="372"/>
  <c r="H29" i="367" s="1"/>
  <c r="P24" i="373"/>
  <c r="P16"/>
  <c r="N29"/>
  <c r="O28" i="371"/>
  <c r="O24"/>
  <c r="O17"/>
  <c r="O11"/>
  <c r="L20" i="347"/>
  <c r="L22" s="1"/>
  <c r="E20" i="367" s="1"/>
  <c r="O12" i="347"/>
  <c r="O24" i="325"/>
  <c r="L27"/>
  <c r="L29" s="1"/>
  <c r="E25" i="367" s="1"/>
  <c r="O15" i="325"/>
  <c r="O18" i="347"/>
  <c r="M25" i="341"/>
  <c r="L19" i="374"/>
  <c r="H31" i="367" s="1"/>
  <c r="L24" i="372"/>
  <c r="L26" s="1"/>
  <c r="E29" i="367" s="1"/>
  <c r="O12" i="372"/>
  <c r="M27" i="325"/>
  <c r="O15" i="330"/>
  <c r="O16" i="347"/>
  <c r="O17" i="325"/>
  <c r="O14" i="330"/>
  <c r="O16"/>
  <c r="K41" i="375"/>
  <c r="N58"/>
  <c r="K81"/>
  <c r="N42"/>
  <c r="A19"/>
  <c r="A20" s="1"/>
  <c r="A21" s="1"/>
  <c r="A22" s="1"/>
  <c r="A23" s="1"/>
  <c r="M55"/>
  <c r="K12"/>
  <c r="K40"/>
  <c r="N44"/>
  <c r="O44" s="1"/>
  <c r="M58"/>
  <c r="N12"/>
  <c r="K86"/>
  <c r="N86"/>
  <c r="M15"/>
  <c r="M12"/>
  <c r="O12" s="1"/>
  <c r="L46"/>
  <c r="M17"/>
  <c r="M86"/>
  <c r="M84"/>
  <c r="K57"/>
  <c r="M42"/>
  <c r="O14"/>
  <c r="K55"/>
  <c r="K39"/>
  <c r="N39"/>
  <c r="O30"/>
  <c r="K84"/>
  <c r="K60"/>
  <c r="N84"/>
  <c r="N55"/>
  <c r="M39"/>
  <c r="O18"/>
  <c r="L85"/>
  <c r="K78"/>
  <c r="O22"/>
  <c r="K89"/>
  <c r="K85"/>
  <c r="K77"/>
  <c r="K59"/>
  <c r="K44"/>
  <c r="N89"/>
  <c r="M85"/>
  <c r="O72"/>
  <c r="N59"/>
  <c r="N41"/>
  <c r="N37"/>
  <c r="M81"/>
  <c r="O51"/>
  <c r="O33"/>
  <c r="K37"/>
  <c r="M89"/>
  <c r="N62"/>
  <c r="M59"/>
  <c r="O43"/>
  <c r="M41"/>
  <c r="M37"/>
  <c r="O88"/>
  <c r="N83"/>
  <c r="O73"/>
  <c r="M56"/>
  <c r="N45"/>
  <c r="L42"/>
  <c r="L81"/>
  <c r="O87"/>
  <c r="N57"/>
  <c r="M57"/>
  <c r="O76"/>
  <c r="M62"/>
  <c r="O71"/>
  <c r="O23"/>
  <c r="N78"/>
  <c r="K79"/>
  <c r="L63"/>
  <c r="L58"/>
  <c r="O58" s="1"/>
  <c r="K62"/>
  <c r="M78"/>
  <c r="O61"/>
  <c r="K34"/>
  <c r="L13"/>
  <c r="M13"/>
  <c r="N77"/>
  <c r="O70"/>
  <c r="N13"/>
  <c r="O10"/>
  <c r="K83"/>
  <c r="M83"/>
  <c r="M60"/>
  <c r="N60"/>
  <c r="M40"/>
  <c r="N40"/>
  <c r="N15"/>
  <c r="K15"/>
  <c r="M52"/>
  <c r="N52"/>
  <c r="M34"/>
  <c r="K13"/>
  <c r="L77"/>
  <c r="L52"/>
  <c r="L34"/>
  <c r="L11"/>
  <c r="M11"/>
  <c r="K11"/>
  <c r="N11"/>
  <c r="N20" i="348"/>
  <c r="N22" s="1"/>
  <c r="G22" i="367" s="1"/>
  <c r="O13" i="348"/>
  <c r="K20"/>
  <c r="K22" s="1"/>
  <c r="H22" i="367" s="1"/>
  <c r="J13" i="348"/>
  <c r="J15"/>
  <c r="O15"/>
  <c r="L20"/>
  <c r="L22" s="1"/>
  <c r="E22" i="367" s="1"/>
  <c r="L18" i="330"/>
  <c r="L20" s="1"/>
  <c r="E21" i="367" s="1"/>
  <c r="O13" i="330"/>
  <c r="J13"/>
  <c r="O16" i="344"/>
  <c r="O19"/>
  <c r="O15"/>
  <c r="K12"/>
  <c r="O21"/>
  <c r="L18"/>
  <c r="O18" s="1"/>
  <c r="L12"/>
  <c r="J12"/>
  <c r="M13"/>
  <c r="K13"/>
  <c r="N13"/>
  <c r="N23" s="1"/>
  <c r="N25" s="1"/>
  <c r="G18" i="367" s="1"/>
  <c r="L13" i="344"/>
  <c r="M12"/>
  <c r="M23" s="1"/>
  <c r="J15"/>
  <c r="O17"/>
  <c r="O15" i="375" l="1"/>
  <c r="N26" i="370"/>
  <c r="F32" i="367" s="1"/>
  <c r="P24" i="370"/>
  <c r="P26" s="1"/>
  <c r="N21" i="374"/>
  <c r="F31" i="367" s="1"/>
  <c r="P19" i="374"/>
  <c r="P21" s="1"/>
  <c r="C5" s="1"/>
  <c r="P29" i="373"/>
  <c r="O24" i="372"/>
  <c r="O26" s="1"/>
  <c r="D29" i="367" s="1"/>
  <c r="O14" i="369"/>
  <c r="O19"/>
  <c r="K19"/>
  <c r="H27" i="367" s="1"/>
  <c r="O16" i="319"/>
  <c r="O27"/>
  <c r="O20" i="343"/>
  <c r="L20"/>
  <c r="L22" s="1"/>
  <c r="E24" i="367" s="1"/>
  <c r="M22" i="348"/>
  <c r="F22" i="367" s="1"/>
  <c r="O20" i="348"/>
  <c r="O22" s="1"/>
  <c r="D22" i="367" s="1"/>
  <c r="M20" i="330"/>
  <c r="F21" i="367" s="1"/>
  <c r="O18" i="330"/>
  <c r="O21" i="347"/>
  <c r="O20" i="329"/>
  <c r="O22" s="1"/>
  <c r="K23" i="344"/>
  <c r="K25" s="1"/>
  <c r="H18" i="367" s="1"/>
  <c r="O31" i="336"/>
  <c r="O32"/>
  <c r="O33" s="1"/>
  <c r="P117" i="368"/>
  <c r="O16" i="363"/>
  <c r="O18" s="1"/>
  <c r="M18"/>
  <c r="F14" i="367" s="1"/>
  <c r="L16" i="363"/>
  <c r="L18" s="1"/>
  <c r="E14" i="367" s="1"/>
  <c r="O55" i="375"/>
  <c r="O35" i="371"/>
  <c r="O25" i="341"/>
  <c r="P79" i="331"/>
  <c r="D11" s="1"/>
  <c r="O13" i="344"/>
  <c r="O28" i="325"/>
  <c r="O26" i="341"/>
  <c r="N31" i="373"/>
  <c r="F30" i="367" s="1"/>
  <c r="N30" i="373"/>
  <c r="P30" s="1"/>
  <c r="M36" i="371"/>
  <c r="O36" s="1"/>
  <c r="L25" i="341"/>
  <c r="L27" s="1"/>
  <c r="E23" i="367" s="1"/>
  <c r="M22" i="329"/>
  <c r="F19" i="367" s="1"/>
  <c r="O13" i="338"/>
  <c r="O19" s="1"/>
  <c r="O21" s="1"/>
  <c r="L19"/>
  <c r="L21" s="1"/>
  <c r="M19" i="369"/>
  <c r="N79" i="331"/>
  <c r="C5" i="372"/>
  <c r="O20" i="347"/>
  <c r="O28" i="319"/>
  <c r="O25" i="327"/>
  <c r="O27" i="325"/>
  <c r="N118" i="368"/>
  <c r="P118" s="1"/>
  <c r="P119" s="1"/>
  <c r="C4" i="370"/>
  <c r="D32" i="367"/>
  <c r="M21" i="343"/>
  <c r="O21" s="1"/>
  <c r="D19" i="367"/>
  <c r="C3" i="329"/>
  <c r="O86" i="375"/>
  <c r="O59"/>
  <c r="A26"/>
  <c r="A27" s="1"/>
  <c r="A28" s="1"/>
  <c r="A29" s="1"/>
  <c r="A30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O85"/>
  <c r="O84"/>
  <c r="O37"/>
  <c r="N46"/>
  <c r="O62"/>
  <c r="K46"/>
  <c r="O42"/>
  <c r="M46"/>
  <c r="O46" s="1"/>
  <c r="O57"/>
  <c r="L17"/>
  <c r="K17"/>
  <c r="N17"/>
  <c r="M63"/>
  <c r="M79"/>
  <c r="M80"/>
  <c r="O89"/>
  <c r="O81"/>
  <c r="O39"/>
  <c r="L79"/>
  <c r="O41"/>
  <c r="M45"/>
  <c r="K45"/>
  <c r="N79"/>
  <c r="L56"/>
  <c r="K56"/>
  <c r="O60"/>
  <c r="L45"/>
  <c r="O40"/>
  <c r="N56"/>
  <c r="O83"/>
  <c r="O78"/>
  <c r="N82"/>
  <c r="K82"/>
  <c r="M82"/>
  <c r="L82"/>
  <c r="K38"/>
  <c r="N38"/>
  <c r="M38"/>
  <c r="L38"/>
  <c r="M64"/>
  <c r="L64"/>
  <c r="N64"/>
  <c r="K64"/>
  <c r="N63"/>
  <c r="K63"/>
  <c r="O13"/>
  <c r="O52"/>
  <c r="L16"/>
  <c r="K16"/>
  <c r="N16"/>
  <c r="M16"/>
  <c r="O77"/>
  <c r="N53"/>
  <c r="K53"/>
  <c r="L53"/>
  <c r="M53"/>
  <c r="L35"/>
  <c r="M35"/>
  <c r="N35"/>
  <c r="K35"/>
  <c r="N80"/>
  <c r="O34"/>
  <c r="O11"/>
  <c r="O20" i="330"/>
  <c r="O12" i="344"/>
  <c r="O23" s="1"/>
  <c r="L23"/>
  <c r="L25" s="1"/>
  <c r="E18" i="367" s="1"/>
  <c r="O24" i="344"/>
  <c r="D31" i="367" l="1"/>
  <c r="P31" i="373"/>
  <c r="D30" i="367" s="1"/>
  <c r="O29" i="319"/>
  <c r="O29" i="325"/>
  <c r="D25" i="367" s="1"/>
  <c r="O22" i="343"/>
  <c r="D24" i="367" s="1"/>
  <c r="M22" i="343"/>
  <c r="F24" i="367" s="1"/>
  <c r="O22" i="347"/>
  <c r="M22"/>
  <c r="F20" i="367" s="1"/>
  <c r="M33" i="336"/>
  <c r="F16" i="367" s="1"/>
  <c r="D16"/>
  <c r="C4" i="336"/>
  <c r="D14" i="367"/>
  <c r="C4" i="363"/>
  <c r="D26" i="367"/>
  <c r="C5" i="319"/>
  <c r="C5" i="343"/>
  <c r="C5" i="373"/>
  <c r="D15" i="367"/>
  <c r="C4" i="368"/>
  <c r="C4" i="338"/>
  <c r="N119" i="368"/>
  <c r="F15" i="367" s="1"/>
  <c r="M29" i="325"/>
  <c r="F25" i="367" s="1"/>
  <c r="O27" i="341"/>
  <c r="D20" i="367"/>
  <c r="C4" i="347"/>
  <c r="M20" i="369"/>
  <c r="O20" s="1"/>
  <c r="O21" s="1"/>
  <c r="M21"/>
  <c r="F27" i="367" s="1"/>
  <c r="O37" i="371"/>
  <c r="M29" i="319"/>
  <c r="F26" i="367" s="1"/>
  <c r="M37" i="371"/>
  <c r="F28" i="367" s="1"/>
  <c r="M27" i="341"/>
  <c r="F23" i="367" s="1"/>
  <c r="A48" i="375"/>
  <c r="A49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O45"/>
  <c r="O79"/>
  <c r="L80"/>
  <c r="O80" s="1"/>
  <c r="K80"/>
  <c r="O63"/>
  <c r="O17"/>
  <c r="O56"/>
  <c r="O38"/>
  <c r="O82"/>
  <c r="O53"/>
  <c r="O64"/>
  <c r="M36"/>
  <c r="N36"/>
  <c r="L36"/>
  <c r="K36"/>
  <c r="K54"/>
  <c r="M54"/>
  <c r="L54"/>
  <c r="N54"/>
  <c r="O16"/>
  <c r="O35"/>
  <c r="C4" i="348"/>
  <c r="D21" i="367"/>
  <c r="C4" i="330"/>
  <c r="O25" i="344"/>
  <c r="D18" i="367" s="1"/>
  <c r="M25" i="344"/>
  <c r="F18" i="367" s="1"/>
  <c r="C5" i="325" l="1"/>
  <c r="C5" i="369"/>
  <c r="D27" i="367"/>
  <c r="D28"/>
  <c r="C4" i="371"/>
  <c r="D23" i="367"/>
  <c r="C5" i="341"/>
  <c r="A66" i="375"/>
  <c r="A67" s="1"/>
  <c r="A70" s="1"/>
  <c r="A71" s="1"/>
  <c r="A72" s="1"/>
  <c r="A73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L94"/>
  <c r="L96" s="1"/>
  <c r="E33" i="367" s="1"/>
  <c r="E34" s="1"/>
  <c r="D38" s="1"/>
  <c r="K94" i="375"/>
  <c r="H33" i="367" s="1"/>
  <c r="H34" s="1"/>
  <c r="H10" s="1"/>
  <c r="N94" i="375"/>
  <c r="N96" s="1"/>
  <c r="G33" i="367" s="1"/>
  <c r="G34" s="1"/>
  <c r="M94" i="375"/>
  <c r="M95" s="1"/>
  <c r="O95" s="1"/>
  <c r="O54"/>
  <c r="O36"/>
  <c r="C4" i="344"/>
  <c r="A90" i="375" l="1"/>
  <c r="A91" s="1"/>
  <c r="A92" s="1"/>
  <c r="O94"/>
  <c r="O96" s="1"/>
  <c r="D33" i="367" s="1"/>
  <c r="M96" i="375"/>
  <c r="F33" i="367" s="1"/>
  <c r="F34" s="1"/>
  <c r="C4" i="375" l="1"/>
  <c r="D34" i="367"/>
  <c r="D37" l="1"/>
  <c r="D35"/>
  <c r="D36" s="1"/>
  <c r="D39" l="1"/>
  <c r="H9" l="1"/>
</calcChain>
</file>

<file path=xl/sharedStrings.xml><?xml version="1.0" encoding="utf-8"?>
<sst xmlns="http://schemas.openxmlformats.org/spreadsheetml/2006/main" count="2230" uniqueCount="623">
  <si>
    <t>Ārējā kanalizācija un ūdensvads</t>
  </si>
  <si>
    <t>Iekraut un aiztransportēt lieko grunti  uz izgāztuvi</t>
  </si>
  <si>
    <t>Smilts pamatnes ierīkošana zem  cauruļvadiem h=0,15m, smilts apbērums virs cauruļvada h=0,30m. Atbilstoši cauruļvadu ražotājfirmas norādījumiem.</t>
  </si>
  <si>
    <t>Nr.p.k.</t>
  </si>
  <si>
    <t>Daudzums</t>
  </si>
  <si>
    <t>Mērvienība</t>
  </si>
  <si>
    <t>Normas Nr.</t>
  </si>
  <si>
    <t>Darba nosaukums</t>
  </si>
  <si>
    <t>m</t>
  </si>
  <si>
    <t>gb.</t>
  </si>
  <si>
    <t>kpl.</t>
  </si>
  <si>
    <t>Tiešās izmaksas kopā</t>
  </si>
  <si>
    <t>vieta</t>
  </si>
  <si>
    <t xml:space="preserve">Tranšejas aizbēršana ar esošo grunti,  no smilšu pamatnes (cauruļu apbērums) līdz grunts virsmai. Grunti noblīvēt atbilstoši "Ceļu specifikācijas 2012" prasībām. </t>
  </si>
  <si>
    <t>Pasūtītājs:                    Latvijas Organiskās sintēzes institūts</t>
  </si>
  <si>
    <t>Būves nosaukums:        Latvijas Organiskās sintēzes institūta noliktavas ēka</t>
  </si>
  <si>
    <t>Vienības izmaksas</t>
  </si>
  <si>
    <t>Kopā uz visu apjomu</t>
  </si>
  <si>
    <t>Sastādīja:</t>
  </si>
  <si>
    <t>Pārbaudīja:</t>
  </si>
  <si>
    <t>Sert. Nr. 20-5865</t>
  </si>
  <si>
    <t>Viss kopā</t>
  </si>
  <si>
    <t xml:space="preserve"> transporta izdevumi (2%)</t>
  </si>
  <si>
    <t>Tāme sastādīta</t>
  </si>
  <si>
    <t>m3</t>
  </si>
  <si>
    <t>Cauruļu blīvējumi, hermētiķi un palīgmateriāli</t>
  </si>
  <si>
    <t>Ārējais ūdensvads Ū1</t>
  </si>
  <si>
    <t>Ūdensvada cauruļvada montāža</t>
  </si>
  <si>
    <t>Cauruļvads no PE caurulēm ūdensapgādei PN10  Dn32, 1.8m dziļumā no ruļļa vienā gabalā montāža</t>
  </si>
  <si>
    <t>Pazemes ventiļa ar pagarinātu kātu un kapi montāža</t>
  </si>
  <si>
    <t>Pievada hermetizācija</t>
  </si>
  <si>
    <t>Pieslēgums PE-1 pie iepriekšizbūvēta tīkla</t>
  </si>
  <si>
    <t>Ūdensvada hidrauliskā pārbaude</t>
  </si>
  <si>
    <t>Tranšejas rakšana, un nederīgās grunts izņemšana (hvid=2,0m) projektēto cauruļvadu montāžai.</t>
  </si>
  <si>
    <t>/Viktors Kuzmičs 12.11.2015./</t>
  </si>
  <si>
    <t>/Jānis Lūsītis 12.11.2015./</t>
  </si>
  <si>
    <t>Objekta nosaukums:     Noliktavas ēkas vienkāršota atjaunošana</t>
  </si>
  <si>
    <t>Objekta adrese:            Aizkraukles ielā 21, Rīgā</t>
  </si>
  <si>
    <t>Pasūtījuma Nr:              OSI 2015/26 AK ERAF</t>
  </si>
  <si>
    <t>Tāmes izmaksas, EUR:</t>
  </si>
  <si>
    <t>laika norma
(c/h)</t>
  </si>
  <si>
    <t>darba samaksas likme 
(EUR/h)</t>
  </si>
  <si>
    <t>darba alga 
(EUR)</t>
  </si>
  <si>
    <t>materiāli 
(EUR)</t>
  </si>
  <si>
    <t>mehānismi 
(EUR)</t>
  </si>
  <si>
    <t>kopā 
(EUR)</t>
  </si>
  <si>
    <t>laika norma 
(c/h)</t>
  </si>
  <si>
    <t>Zemes darbi un izpilddokumentācija</t>
  </si>
  <si>
    <t>Kods, tāmes Nr.</t>
  </si>
  <si>
    <t>Par kopējo summu, EUR</t>
  </si>
  <si>
    <t>Ārējie vājstrāvu tīkli</t>
  </si>
  <si>
    <t>III. Ārejie inženiertīkli</t>
  </si>
  <si>
    <t>Kabelis HTKSH, FE180/PH90, Bitner 1x2x1, montāža</t>
  </si>
  <si>
    <t>Kabelis UTP cat5 4x2x0.5, montāža</t>
  </si>
  <si>
    <t>Optiskais kabelis A-DQ(ZN)B2Y 8G50/125 1500N E08a, Draka, montāža</t>
  </si>
  <si>
    <t>EVOCAB flex d=50mm sarkana (rullis 50m), montāža</t>
  </si>
  <si>
    <t>Būves nosaukums :     Latvijas Organiskās sintēzes institūta laboratorijas ēka</t>
  </si>
  <si>
    <t>Objekta nosaukums :   Latvijas Organiskās sintēzes institūta laboratorijas ēkas jaunbūve</t>
  </si>
  <si>
    <t>Objekta adrese :          Aizkraukles iela 21, Rīga, LV-1006</t>
  </si>
  <si>
    <r>
      <t>m</t>
    </r>
    <r>
      <rPr>
        <vertAlign val="superscript"/>
        <sz val="10"/>
        <color indexed="8"/>
        <rFont val="Arial"/>
        <family val="2"/>
        <charset val="204"/>
      </rPr>
      <t>3</t>
    </r>
    <r>
      <rPr>
        <sz val="10"/>
        <rFont val="Arial"/>
        <family val="2"/>
        <charset val="186"/>
      </rPr>
      <t/>
    </r>
  </si>
  <si>
    <t>Tranšejas rakšana, un nederīgās grunts izņemšana projektēto vadu guldīšanai</t>
  </si>
  <si>
    <t>Tranšejas aizbēršana ar esošo grunti, noblīvēšana</t>
  </si>
  <si>
    <t>Ventilācija. ATEX vārsti</t>
  </si>
  <si>
    <t>(Darba veids vai konstruktīvā elementa nosaukums)</t>
  </si>
  <si>
    <t>Tāme sastādīta 2015.gada tirgus cenās, pamatojoties uz TP</t>
  </si>
  <si>
    <t>Kods</t>
  </si>
  <si>
    <t xml:space="preserve">                             Darba nosaukums</t>
  </si>
  <si>
    <t>Apzīmējums / 
izmērs</t>
  </si>
  <si>
    <t>laika norma (c/h)</t>
  </si>
  <si>
    <t>darba samaksas likme (EUR/h)</t>
  </si>
  <si>
    <t>darba alga (EUR)</t>
  </si>
  <si>
    <t>materiāli (EUR)</t>
  </si>
  <si>
    <t>mehānismi (EUR)</t>
  </si>
  <si>
    <t>kopā          (EUR)</t>
  </si>
  <si>
    <t>darbietilpība (C/h)</t>
  </si>
  <si>
    <t>summa                (EUR)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</si>
  <si>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</si>
  <si>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</si>
  <si>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</si>
  <si>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</si>
  <si>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</si>
  <si>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</si>
  <si>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</si>
  <si>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</si>
  <si>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</si>
  <si>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</si>
  <si>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</si>
  <si>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</si>
  <si>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</si>
  <si>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</si>
  <si>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</si>
  <si>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</si>
  <si>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</si>
  <si>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Ventilācija</t>
  </si>
  <si>
    <t>VENTILĀCIJAS SISTĒMAS, GAISAVĀDI, GAISA SADĀLES IERĪCES UN CITI</t>
  </si>
  <si>
    <t>5-148</t>
  </si>
  <si>
    <t xml:space="preserve">   Noslēgts siltināts vārsts (“on/off”) ATEX versijā  "ex II 2 G IIB T4” , ar piedziņu. Komplekts.</t>
  </si>
  <si>
    <t>5-150</t>
  </si>
  <si>
    <t xml:space="preserve">   Noslēgts siltināts vārsts (“on/off”) ATEX versijā  "ex II 2 G IIB T4” , terauds AISI 304, ar piedziņu. Komplekts.</t>
  </si>
  <si>
    <t>5-151</t>
  </si>
  <si>
    <t>5-152</t>
  </si>
  <si>
    <t>5-148i</t>
  </si>
  <si>
    <t xml:space="preserve">   Noslēgts siltināts vārsts (“on/off”) ATEX versijā  "ex II 2 G IIB T4” , ar ATEX piedziņu. Komplekts.</t>
  </si>
  <si>
    <t>5-150i</t>
  </si>
  <si>
    <t xml:space="preserve">   Noslēgts siltināts vārsts (“on/off”) ATEX versijā  "ex II 2 G IIB T4” , terauds AISI 304, ar ATEX piedziņu. Komplekts.</t>
  </si>
  <si>
    <t>5-151i</t>
  </si>
  <si>
    <t>5-152i</t>
  </si>
  <si>
    <t>Bloku sienu mūrēšana</t>
  </si>
  <si>
    <t>I. Vispārējie celtniecības darbi</t>
  </si>
  <si>
    <t>Sienu, starpsienu mūrēšana   no keramzītblokiem</t>
  </si>
  <si>
    <r>
      <t>m</t>
    </r>
    <r>
      <rPr>
        <vertAlign val="superscript"/>
        <sz val="10"/>
        <rFont val="Arial"/>
        <family val="2"/>
        <charset val="186"/>
      </rPr>
      <t>3</t>
    </r>
  </si>
  <si>
    <t xml:space="preserve">keramzītbloki 3MPa 150x185x490 mm </t>
  </si>
  <si>
    <t xml:space="preserve">keramzītbloki 3MPa 300x185x490 mm </t>
  </si>
  <si>
    <t>Fibo metāla stiegras Æ 4mm</t>
  </si>
  <si>
    <t>mūrjava M100</t>
  </si>
  <si>
    <t>Pārsedžu ierīkošana</t>
  </si>
  <si>
    <t>keramzītbetona pārsedzes 1490x300x185(h)mm</t>
  </si>
  <si>
    <t>cementa java M100</t>
  </si>
  <si>
    <t>Angāra piegulošās teritorijas sakārtošanas darbi</t>
  </si>
  <si>
    <t>Labiekārtošanas darbi</t>
  </si>
  <si>
    <t>m2</t>
  </si>
  <si>
    <t>Žoga nojaukšana</t>
  </si>
  <si>
    <t>Demontāžas darbi</t>
  </si>
  <si>
    <r>
      <t>m</t>
    </r>
    <r>
      <rPr>
        <vertAlign val="superscript"/>
        <sz val="10"/>
        <rFont val="Arial"/>
        <family val="2"/>
        <charset val="186"/>
      </rPr>
      <t>3</t>
    </r>
    <r>
      <rPr>
        <sz val="10"/>
        <rFont val="Arial"/>
        <family val="2"/>
        <charset val="186"/>
      </rPr>
      <t/>
    </r>
  </si>
  <si>
    <t>II. Iekšējie specializētie darbi</t>
  </si>
  <si>
    <t>Ventilācija P1</t>
  </si>
  <si>
    <t>1-4-1</t>
  </si>
  <si>
    <r>
      <rPr>
        <b/>
        <sz val="11"/>
        <rFont val="Arial"/>
        <family val="2"/>
        <charset val="186"/>
      </rPr>
      <t xml:space="preserve">P1 </t>
    </r>
    <r>
      <rPr>
        <sz val="10"/>
        <rFont val="Arial"/>
        <family val="2"/>
        <charset val="186"/>
      </rPr>
      <t xml:space="preserve">Pieplūdes iekārtas ierīkošana,(Remak vai ekvivalents)   </t>
    </r>
    <r>
      <rPr>
        <i/>
        <sz val="10"/>
        <rFont val="Arial"/>
        <family val="2"/>
        <charset val="186"/>
      </rPr>
      <t>komplektā</t>
    </r>
    <r>
      <rPr>
        <sz val="10"/>
        <rFont val="Arial"/>
        <family val="2"/>
        <charset val="186"/>
      </rPr>
      <t xml:space="preserve">:    </t>
    </r>
  </si>
  <si>
    <t>1-4-2</t>
  </si>
  <si>
    <t xml:space="preserve"> - ieņemšanas  vārsts LKS 60-35/230</t>
  </si>
  <si>
    <t>Iekļauts poz. Nr.1</t>
  </si>
  <si>
    <t>1-4-3</t>
  </si>
  <si>
    <t xml:space="preserve"> - filtra kārba ar filtru, G3 KFD 60-35+KF3</t>
  </si>
  <si>
    <t>1-4-4</t>
  </si>
  <si>
    <t xml:space="preserve"> - ūdens kalorifers,  Q=31,9 kW  VO 60-35/2R</t>
  </si>
  <si>
    <t>1-4-5</t>
  </si>
  <si>
    <t>ar sajaukšanas mezglu  SUMX 4,0</t>
  </si>
  <si>
    <t>1-4-6</t>
  </si>
  <si>
    <t xml:space="preserve"> - lokanais ieliktnis DV 60-35</t>
  </si>
  <si>
    <t>1-4-7</t>
  </si>
  <si>
    <t xml:space="preserve"> - kanāla radiālais ventilators L=2940 m3/h, H=540 Pa ar elektrodzinēju, 2.464 kW, 1440 min -1 RP 60-35/31-4D</t>
  </si>
  <si>
    <t>1-4-8</t>
  </si>
  <si>
    <t xml:space="preserve"> - trokšņu slāpētājs, l=1,0 m  TKU 60-35</t>
  </si>
  <si>
    <t>1-4-9</t>
  </si>
  <si>
    <t xml:space="preserve"> - automātiskais  vadības bloks VCS-D-VO</t>
  </si>
  <si>
    <t>1-4-10</t>
  </si>
  <si>
    <t xml:space="preserve"> - termodevējs NS 120:</t>
  </si>
  <si>
    <t>1-4-11</t>
  </si>
  <si>
    <t xml:space="preserve"> - termodevējs  NS 130 R:</t>
  </si>
  <si>
    <t>1-4-12</t>
  </si>
  <si>
    <t xml:space="preserve"> - ātruma regulators TRN 7D</t>
  </si>
  <si>
    <t>1-4-13</t>
  </si>
  <si>
    <t xml:space="preserve"> - filtra spiediena devējs P33 N</t>
  </si>
  <si>
    <t>1-4-14</t>
  </si>
  <si>
    <t xml:space="preserve"> - ventilis  TACO</t>
  </si>
  <si>
    <t>1-4-15</t>
  </si>
  <si>
    <t>Ārā režģa ar rāmi   USS-800x500;CO-RAL 9006   ierīkošana</t>
  </si>
  <si>
    <t>Ventilācija PN2</t>
  </si>
  <si>
    <t>1-4-16</t>
  </si>
  <si>
    <r>
      <rPr>
        <b/>
        <sz val="11"/>
        <rFont val="Arial"/>
        <family val="2"/>
        <charset val="186"/>
      </rPr>
      <t xml:space="preserve">P2 </t>
    </r>
    <r>
      <rPr>
        <sz val="10"/>
        <rFont val="Arial"/>
        <family val="2"/>
        <charset val="186"/>
      </rPr>
      <t xml:space="preserve">Pieplūdes un nosūces iekārtas ierīkošana, (Remak vai ekvivalents)   </t>
    </r>
    <r>
      <rPr>
        <i/>
        <sz val="10"/>
        <rFont val="Arial"/>
        <family val="2"/>
        <charset val="186"/>
      </rPr>
      <t>komplektā:</t>
    </r>
  </si>
  <si>
    <t>1-4-17</t>
  </si>
  <si>
    <t xml:space="preserve"> āra režģis ar rāmi     PZ 60-35</t>
  </si>
  <si>
    <t>Iekļauts poz. Nr.16</t>
  </si>
  <si>
    <t>1-4-18</t>
  </si>
  <si>
    <t>ieņemšanas  vārsts LKS 60-35/230</t>
  </si>
  <si>
    <t>1-4-19</t>
  </si>
  <si>
    <t>filtra kārba ar filtru, G3 KFD 60-35+KF3</t>
  </si>
  <si>
    <t>1-4-20</t>
  </si>
  <si>
    <t>paneļu siltuma utilizators HRV 60-35</t>
  </si>
  <si>
    <t>1-4-21</t>
  </si>
  <si>
    <t>vasaras kasete LV 60-35</t>
  </si>
  <si>
    <t>1-4-22</t>
  </si>
  <si>
    <t>siltuma utilizatora pāreja OBL 60-35/45</t>
  </si>
  <si>
    <t>1-4-23</t>
  </si>
  <si>
    <t>ūdens kalorifers,  Q=10,7kW  VO 60-35/2R</t>
  </si>
  <si>
    <t>1-4-24</t>
  </si>
  <si>
    <t>ar sajaukšanas mezglu  SUMX 1,6</t>
  </si>
  <si>
    <t>1-4-25</t>
  </si>
  <si>
    <t>lokanais ieliktnis DV 60-35</t>
  </si>
  <si>
    <t>1-4-26</t>
  </si>
  <si>
    <t>kanāla radiālais ventilators L=1800 m3/h, H=614 Pa ar elektrodzinēju 2.464 kW, 1440 min -1, RP 60-30/31-4D</t>
  </si>
  <si>
    <t>1-4-27</t>
  </si>
  <si>
    <t>1-4-28</t>
  </si>
  <si>
    <t>1-4-29</t>
  </si>
  <si>
    <t>1-4-30</t>
  </si>
  <si>
    <t>1-4-31</t>
  </si>
  <si>
    <t>1-4-32</t>
  </si>
  <si>
    <t>1-4-33</t>
  </si>
  <si>
    <t>1-4-34</t>
  </si>
  <si>
    <r>
      <t xml:space="preserve"> </t>
    </r>
    <r>
      <rPr>
        <b/>
        <sz val="11"/>
        <rFont val="Arial"/>
        <family val="2"/>
        <charset val="186"/>
      </rPr>
      <t xml:space="preserve">N2 </t>
    </r>
    <r>
      <rPr>
        <sz val="10"/>
        <rFont val="Arial"/>
        <family val="2"/>
        <charset val="186"/>
      </rPr>
      <t xml:space="preserve"> kanāla radiālais ventilatora L=1580 m3/h, H=614 Pa ar elektrodzinēju 2.464 kW, 1440 min -1 RP 60-35/31-4D ierīkošana</t>
    </r>
  </si>
  <si>
    <t>1-4-35</t>
  </si>
  <si>
    <t>1-4-36</t>
  </si>
  <si>
    <t xml:space="preserve"> - filtra kārba ar filtru g3 KFD 60-30+KF3</t>
  </si>
  <si>
    <t>1-4-37</t>
  </si>
  <si>
    <t>1-4-38</t>
  </si>
  <si>
    <t xml:space="preserve"> - ātruma regulators TRN 4D</t>
  </si>
  <si>
    <t>1</t>
  </si>
  <si>
    <t>1-4-39</t>
  </si>
  <si>
    <t>1-4-40</t>
  </si>
  <si>
    <t>1-4-41</t>
  </si>
  <si>
    <t>Ventilācija N8</t>
  </si>
  <si>
    <t>1-4-93</t>
  </si>
  <si>
    <r>
      <t xml:space="preserve">Reguletājvārsta PRA 100       </t>
    </r>
    <r>
      <rPr>
        <sz val="10"/>
        <rFont val="Symbol"/>
        <family val="1"/>
        <charset val="2"/>
      </rPr>
      <t>Æ</t>
    </r>
    <r>
      <rPr>
        <sz val="10"/>
        <rFont val="Arial"/>
        <family val="2"/>
        <charset val="186"/>
      </rPr>
      <t>100 ierīkošana</t>
    </r>
  </si>
  <si>
    <t>1-4-94</t>
  </si>
  <si>
    <r>
      <t xml:space="preserve">Reguletājvārsta PRA 100       </t>
    </r>
    <r>
      <rPr>
        <sz val="10"/>
        <rFont val="Symbol"/>
        <family val="1"/>
        <charset val="2"/>
      </rPr>
      <t>Æ</t>
    </r>
    <r>
      <rPr>
        <sz val="10"/>
        <rFont val="Arial"/>
        <family val="2"/>
        <charset val="186"/>
      </rPr>
      <t>125 ierīkošana</t>
    </r>
  </si>
  <si>
    <t>1-4-95</t>
  </si>
  <si>
    <r>
      <t xml:space="preserve">Reguletājvārsta PRA 160       </t>
    </r>
    <r>
      <rPr>
        <sz val="10"/>
        <rFont val="Symbol"/>
        <family val="1"/>
        <charset val="2"/>
      </rPr>
      <t>Æ</t>
    </r>
    <r>
      <rPr>
        <sz val="10"/>
        <rFont val="Arial"/>
        <family val="2"/>
        <charset val="186"/>
      </rPr>
      <t>160 ierīkošana</t>
    </r>
  </si>
  <si>
    <t>1-4-96</t>
  </si>
  <si>
    <r>
      <t xml:space="preserve">Reguletājvārsta PRA 200       </t>
    </r>
    <r>
      <rPr>
        <sz val="10"/>
        <rFont val="Symbol"/>
        <family val="1"/>
        <charset val="2"/>
      </rPr>
      <t xml:space="preserve">Æ 2 </t>
    </r>
    <r>
      <rPr>
        <sz val="10"/>
        <rFont val="Arial"/>
        <family val="2"/>
        <charset val="186"/>
      </rPr>
      <t>00 ierīkošana</t>
    </r>
  </si>
  <si>
    <t>1-4-97</t>
  </si>
  <si>
    <r>
      <t xml:space="preserve">Reguletājvārsta PRA 315       </t>
    </r>
    <r>
      <rPr>
        <sz val="10"/>
        <rFont val="Symbol"/>
        <family val="1"/>
        <charset val="2"/>
      </rPr>
      <t>Æ</t>
    </r>
    <r>
      <rPr>
        <sz val="10"/>
        <rFont val="Arial"/>
        <family val="2"/>
        <charset val="186"/>
      </rPr>
      <t xml:space="preserve"> 315 ierīkošana</t>
    </r>
  </si>
  <si>
    <t>1-4-98</t>
  </si>
  <si>
    <r>
      <t xml:space="preserve">Reguletājvārsta PRA 400       </t>
    </r>
    <r>
      <rPr>
        <sz val="10"/>
        <rFont val="Symbol"/>
        <family val="1"/>
        <charset val="2"/>
      </rPr>
      <t>Æ</t>
    </r>
    <r>
      <rPr>
        <sz val="10"/>
        <rFont val="Arial"/>
        <family val="2"/>
        <charset val="186"/>
      </rPr>
      <t xml:space="preserve"> 400 ierīkošana</t>
    </r>
  </si>
  <si>
    <t>1-4-100</t>
  </si>
  <si>
    <r>
      <t xml:space="preserve">Ugunsdrošības vārsta, EI 60; FU=72; RE=MA;MA=CS; RS=NA:    </t>
    </r>
    <r>
      <rPr>
        <sz val="10"/>
        <rFont val="Symbol"/>
        <family val="1"/>
        <charset val="2"/>
      </rPr>
      <t xml:space="preserve">Æ </t>
    </r>
    <r>
      <rPr>
        <sz val="10"/>
        <rFont val="Arial"/>
        <family val="2"/>
        <charset val="186"/>
      </rPr>
      <t xml:space="preserve">100   FDI/C100 ierīkošana      </t>
    </r>
  </si>
  <si>
    <t>1-4-101</t>
  </si>
  <si>
    <r>
      <t xml:space="preserve">Ugunsdrošības vārsta, EI 60; FU=72; RE=MA;MA=CS; RS=NA:    </t>
    </r>
    <r>
      <rPr>
        <sz val="10"/>
        <rFont val="Symbol"/>
        <family val="1"/>
        <charset val="2"/>
      </rPr>
      <t xml:space="preserve">Æ </t>
    </r>
    <r>
      <rPr>
        <sz val="10"/>
        <rFont val="Arial"/>
        <family val="2"/>
        <charset val="186"/>
      </rPr>
      <t xml:space="preserve">200   FDI/C-200 ierīkošana      </t>
    </r>
  </si>
  <si>
    <t>1-4-102</t>
  </si>
  <si>
    <r>
      <t xml:space="preserve">Ugunsdrošības vārsta, EI 60; FU=72; RE=MA;MA=CS; RS=NA:    </t>
    </r>
    <r>
      <rPr>
        <sz val="10"/>
        <rFont val="Symbol"/>
        <family val="1"/>
        <charset val="2"/>
      </rPr>
      <t xml:space="preserve">Æ </t>
    </r>
    <r>
      <rPr>
        <sz val="10"/>
        <rFont val="Arial"/>
        <family val="2"/>
        <charset val="186"/>
      </rPr>
      <t xml:space="preserve">250              FDI/C-250 ierīkošana      </t>
    </r>
  </si>
  <si>
    <t>1-4-103</t>
  </si>
  <si>
    <r>
      <t xml:space="preserve">Ugunsdrošības vārsta, EI 60; FU=72; RE=MA;MA=CS; RS=NA:    </t>
    </r>
    <r>
      <rPr>
        <sz val="10"/>
        <rFont val="Symbol"/>
        <family val="1"/>
        <charset val="2"/>
      </rPr>
      <t>Æ 315</t>
    </r>
    <r>
      <rPr>
        <sz val="10"/>
        <rFont val="Arial"/>
        <family val="2"/>
        <charset val="186"/>
      </rPr>
      <t xml:space="preserve">        FDI/C-315 ierīkošana      </t>
    </r>
  </si>
  <si>
    <t>1-4-119</t>
  </si>
  <si>
    <r>
      <t>Paroc  akmens vates izolācija sParoc Wired Mat 80 :</t>
    </r>
    <r>
      <rPr>
        <sz val="10"/>
        <rFont val="Symbol"/>
        <family val="1"/>
        <charset val="2"/>
      </rPr>
      <t>d</t>
    </r>
    <r>
      <rPr>
        <sz val="10"/>
        <rFont val="Arial"/>
        <family val="2"/>
        <charset val="186"/>
      </rPr>
      <t>=50 mm ierīkošana</t>
    </r>
  </si>
  <si>
    <r>
      <t>m</t>
    </r>
    <r>
      <rPr>
        <vertAlign val="superscript"/>
        <sz val="10"/>
        <rFont val="Arial"/>
        <family val="2"/>
        <charset val="186"/>
      </rPr>
      <t>2</t>
    </r>
  </si>
  <si>
    <t>Izslēdzamo darbu lokālā tāme NR.1-4i-PAP/N-IZ</t>
  </si>
  <si>
    <t>1-4i-IE-1</t>
  </si>
  <si>
    <r>
      <t xml:space="preserve">Gaisa pieplūdes iekārtas OTK-3000P/W L=2940 m3/h, 200 Pa, komplektā ar fitru M5, ūdens kaloriferi 31,9 kW, automātikas vadības bloku C3. </t>
    </r>
    <r>
      <rPr>
        <i/>
        <sz val="10"/>
        <rFont val="Arial"/>
        <family val="2"/>
        <charset val="186"/>
      </rPr>
      <t xml:space="preserve">Komplektā:    </t>
    </r>
  </si>
  <si>
    <t>1-4i-IE-1i</t>
  </si>
  <si>
    <t xml:space="preserve"> - ieņemšanas  vārsts SRA 600x400 ar elektropiedziņu LF24</t>
  </si>
  <si>
    <t>1-4i-IE-1ii</t>
  </si>
  <si>
    <t xml:space="preserve"> - trokšņu slāpētājs, l=1,25 m  STS-100-100-600-400-1250</t>
  </si>
  <si>
    <t>1-4i-IE-1iii</t>
  </si>
  <si>
    <t>Ārā režģa ar rāmi   LG-800x500</t>
  </si>
  <si>
    <t>1-4i-IE-1iv</t>
  </si>
  <si>
    <t>ar sajaukšanas mezglu  SUM 60-6,3</t>
  </si>
  <si>
    <t>1-4i-IE-2</t>
  </si>
  <si>
    <r>
      <t xml:space="preserve">Gaisa apstrādes iekārtas RECU-2000HW-EC-C3, Lp=1800 m3/h, Ln=1610 m3/h, 200Pa, komplektā ar : filtri M5/F7, ūdens kalorifers, plākšņu siltummainis, automātikas vadība bloks C3. </t>
    </r>
    <r>
      <rPr>
        <i/>
        <sz val="10"/>
        <rFont val="Arial"/>
        <family val="2"/>
        <charset val="186"/>
      </rPr>
      <t xml:space="preserve">Komplektā:  </t>
    </r>
    <r>
      <rPr>
        <sz val="10"/>
        <rFont val="Arial"/>
        <family val="2"/>
        <charset val="186"/>
      </rPr>
      <t xml:space="preserve">  </t>
    </r>
  </si>
  <si>
    <t>1-4i-IE-2i</t>
  </si>
  <si>
    <t xml:space="preserve">Ārā režģa ar rāmi   LG-600x350  </t>
  </si>
  <si>
    <t>Iekļauts poz. Nr.6</t>
  </si>
  <si>
    <t>1-4i-IE-2ii</t>
  </si>
  <si>
    <t>ieņemšanas  vārsts AGUJM 355 ar elektropiedziņu LM24A</t>
  </si>
  <si>
    <t>1-4i-IE-2iii</t>
  </si>
  <si>
    <t xml:space="preserve"> - trokšņu slāpētājs AGS-400-50-1200-M</t>
  </si>
  <si>
    <t>1-4i-IE-2iv</t>
  </si>
  <si>
    <t>ar sajaukšanas mezglu  SUM 40-2,5</t>
  </si>
  <si>
    <t>1-4-96i</t>
  </si>
  <si>
    <r>
      <t xml:space="preserve">Regulētājvārsta PRA 250       </t>
    </r>
    <r>
      <rPr>
        <sz val="10"/>
        <rFont val="Symbol"/>
        <family val="1"/>
        <charset val="2"/>
      </rPr>
      <t>Æ250</t>
    </r>
    <r>
      <rPr>
        <sz val="10"/>
        <rFont val="Arial"/>
        <family val="2"/>
        <charset val="186"/>
      </rPr>
      <t xml:space="preserve"> ierīkošana</t>
    </r>
  </si>
  <si>
    <t>1-4-100i</t>
  </si>
  <si>
    <t>Ugunsdrošības vārsta, EI 60; PKI-R-100 ierīkošana</t>
  </si>
  <si>
    <t>1-4-102i</t>
  </si>
  <si>
    <t>Ugunsdrošības vārsta, EI 60; PKI-R-250 ierīkošana</t>
  </si>
  <si>
    <t>1-4-103i</t>
  </si>
  <si>
    <t>Ugunsdrošības vārsta, EI 60; PKI-R-315 ierīkošana</t>
  </si>
  <si>
    <t>1-4-108</t>
  </si>
  <si>
    <t>Gaisa vada no plānlokšņu cinkotā tērauda d=0,5  mm, ∅100mm ierīkošana</t>
  </si>
  <si>
    <t>1-4-115</t>
  </si>
  <si>
    <t>Gaisa vada  no plānlokšņu cinkotā tērauda d=0,7  mm ∅400mm ierīkošana</t>
  </si>
  <si>
    <t>1-4-115i</t>
  </si>
  <si>
    <t>Gaisa vada  no plānlokšņu cinkotā tērauda d=0,7  mm ∅500mm ierīkošana</t>
  </si>
  <si>
    <t>1-4-121i</t>
  </si>
  <si>
    <t>Ugunsdrošās  akmens vates izolācija :d=80 mm ierīkošana</t>
  </si>
  <si>
    <t>1-4-129i</t>
  </si>
  <si>
    <t>Gaisa vadu stiprinājumi (uz 1,0 m gaisa vada), komplektā:apskava;stienis, h ~ 1,0 m  ,l=3,0m     ∅500</t>
  </si>
  <si>
    <t>profilētais klājs T-130, 0.9mm RUUKKI</t>
  </si>
  <si>
    <t xml:space="preserve">Elektroapgāde. Iekšējie tīkli. </t>
  </si>
  <si>
    <t>Apgaismojuma komutācija</t>
  </si>
  <si>
    <t>Elektrotīklu sadalnes</t>
  </si>
  <si>
    <t>Sadalne, IP20 PVC korpuss, ar iebūvētām 6 gb. avārijas "STOP" pagr.poga Ø 40 mm sarkana 1NO/1NC CE4T, PS-1, montāža</t>
  </si>
  <si>
    <t>Divpolīga elektriska slēdžu 220V, 10A, IP20, z/a, montāža</t>
  </si>
  <si>
    <t>Pārslēdžu 220V, 10A, IP20, z/a, montāža</t>
  </si>
  <si>
    <t>Vienpolīga elektriska slēdžu 220V, 10A, IP44, z/a, montāža</t>
  </si>
  <si>
    <t>Divpolīga elektriska slēdžu 220V, 10A, IP44, z/a, montāža</t>
  </si>
  <si>
    <t>Pārslēdžu 220V, 10A, IP44, z/a, montāža</t>
  </si>
  <si>
    <t>Evakuācijas gaismeklis ar norādi, baterijas laiks 1h, (stiprināms virs durvīm) LED 1.2W, IP65</t>
  </si>
  <si>
    <t>Evakuācijas gaismeklis ar norādi, baterijas laiks 1h, (stiprināms virs durvīm) LED 1.2W, IP65, EX zone 22</t>
  </si>
  <si>
    <t>Kabeļu NHXH-J 4x1.5 mm2 montāža</t>
  </si>
  <si>
    <t>Gludā plastmasas aizsargcaurule Ø 16 mm montāža</t>
  </si>
  <si>
    <t>Spēka pievads noteku apsildei</t>
  </si>
  <si>
    <t xml:space="preserve">Hermētiskas kārbas uzstādīšana, kabeļu savienošana </t>
  </si>
  <si>
    <t>Kabeļu ar vara dzīslām NYY-J 3x2.5 mm2 montāža</t>
  </si>
  <si>
    <t>Kabeļu ar vara dzīslām NYY-J 3x1.5 mm2 montāža</t>
  </si>
  <si>
    <t>Gofrēta caurule Ø 16 mm montāža</t>
  </si>
  <si>
    <t>Stiprinājumi/savilces/marķieri</t>
  </si>
  <si>
    <t>Vājstrāvas tīkli. UAS</t>
  </si>
  <si>
    <t>Montāžas bāzes B501AP uzstādīšana</t>
  </si>
  <si>
    <t>Montāžas bāze IP67 aiz piek.grieastiem ar iznesamo indikatoru (2.līmeņa detektors), dzirksteļdrošai sistēmai</t>
  </si>
  <si>
    <t>Konvencionālais dzerksteļdrošs detektors ar bāzes montāža</t>
  </si>
  <si>
    <t>Detektori</t>
  </si>
  <si>
    <t>Iekraut un aiztransportēt būvgružus un lieko grunti uz izgāztuvi ( nesblīvētā, irdenā stāvoklī )</t>
  </si>
  <si>
    <t xml:space="preserve">Pamatnes profilēšana un grunts blietēšana ar vibroplati </t>
  </si>
  <si>
    <t xml:space="preserve">Šķembas 16-40mm pamatnes izveidošana 50mm, blietēšana ar vibroplati </t>
  </si>
  <si>
    <t>Izolācija no plēves</t>
  </si>
  <si>
    <t>PE plēve</t>
  </si>
  <si>
    <t xml:space="preserve">Veidņu uzstādīšana grīdas pakāpienam </t>
  </si>
  <si>
    <t>veidņu saistītie materiāli</t>
  </si>
  <si>
    <t>Iekšējie apdares darbi</t>
  </si>
  <si>
    <t xml:space="preserve">Caurumu izgriešana, ventilācijas piekļuves lūciņu griestos montāža ~300x300 mm. </t>
  </si>
  <si>
    <t>Iekšējie elektrotehniskie darbi</t>
  </si>
  <si>
    <t>gab.</t>
  </si>
  <si>
    <t>Staru dūmu detektors</t>
  </si>
  <si>
    <t>Atstārotājs staru detektoram</t>
  </si>
  <si>
    <t>Analogais dūmu detektors</t>
  </si>
  <si>
    <t>Standarta detektoru pamatne</t>
  </si>
  <si>
    <t>Kabeļi/ kabeļu aizsardzība</t>
  </si>
  <si>
    <t>Sadalnes</t>
  </si>
  <si>
    <t>NH-2 drošinātājs slēdzis 160A; 3P montāžai es. GS</t>
  </si>
  <si>
    <t>Kabelis ar vara dzīslām 4x70mm2 (ar rakšanu) NYY</t>
  </si>
  <si>
    <r>
      <t xml:space="preserve">PE caurule </t>
    </r>
    <r>
      <rPr>
        <sz val="10"/>
        <rFont val="Calibri"/>
        <family val="2"/>
        <charset val="186"/>
      </rPr>
      <t>Ø</t>
    </r>
    <r>
      <rPr>
        <sz val="10"/>
        <rFont val="Arial"/>
        <family val="2"/>
        <charset val="186"/>
      </rPr>
      <t>110 guldīšanai zemē 450N</t>
    </r>
  </si>
  <si>
    <t>PE aizsargprofils 120mm</t>
  </si>
  <si>
    <t>Zibensaizsardzība,zemējums</t>
  </si>
  <si>
    <t>Apaļdzelzs Ø16mm (ar rakšanu)</t>
  </si>
  <si>
    <t>Pretkorozijas lenta</t>
  </si>
  <si>
    <t>ruļļi</t>
  </si>
  <si>
    <t>Spaile elektrods - apaļdzelzs</t>
  </si>
  <si>
    <t>Ventiekārtu apkalpošanas zonas ierīkošana virs metāla konstrukcijām</t>
  </si>
  <si>
    <r>
      <t xml:space="preserve">OSB-3 plātnes </t>
    </r>
    <r>
      <rPr>
        <sz val="10"/>
        <rFont val="Symbol"/>
        <family val="1"/>
        <charset val="2"/>
      </rPr>
      <t>d</t>
    </r>
    <r>
      <rPr>
        <sz val="10"/>
        <rFont val="Arial"/>
        <family val="2"/>
        <charset val="186"/>
      </rPr>
      <t>=18mm</t>
    </r>
  </si>
  <si>
    <t>Stiprinājumi, dībeļi, skrūves</t>
  </si>
  <si>
    <t xml:space="preserve">Torņu īre, montāža un demontāža  </t>
  </si>
  <si>
    <t>Metāla profilētas plāksnes T-130 ieklāšana</t>
  </si>
  <si>
    <t>Ieslēdzamo darbu lokālā tāme NR.1-4i-PAP/N-IE</t>
  </si>
  <si>
    <t>Ieslēdzamo darbu lokālā tāme Nr. 5i--PAP/M-IE-0</t>
  </si>
  <si>
    <t>Izslēdzamo darbu lokālā tāme Nr. 5i--PAP/M-IZ-0</t>
  </si>
  <si>
    <t>Ugunsdzēsības vārsta pieslēgums</t>
  </si>
  <si>
    <t>Ārejie tīkli</t>
  </si>
  <si>
    <t>Ārejie tīkli. Ugunsdzēsības vārsta pieslēgums</t>
  </si>
  <si>
    <t>Nr. p.k.</t>
  </si>
  <si>
    <t>Laika norma   (c/h )</t>
  </si>
  <si>
    <t>Darba atmaksas likme (EUR/h )</t>
  </si>
  <si>
    <t>Darba alga (EUR)</t>
  </si>
  <si>
    <t>Materiāli (EUR)</t>
  </si>
  <si>
    <t>Mehānismi   (EUR)</t>
  </si>
  <si>
    <t>Kopā (EUR)</t>
  </si>
  <si>
    <t>Darbietilpība, c/st.</t>
  </si>
  <si>
    <t>Summa (EUR)</t>
  </si>
  <si>
    <t xml:space="preserve">VENTILĀCIJA </t>
  </si>
  <si>
    <t>DZ-08</t>
  </si>
  <si>
    <t>Trejgabals</t>
  </si>
  <si>
    <t>100</t>
  </si>
  <si>
    <t>Līkums 90</t>
  </si>
  <si>
    <t>200</t>
  </si>
  <si>
    <t>PVC lokanie gaisa vadi</t>
  </si>
  <si>
    <t xml:space="preserve">Pārēja </t>
  </si>
  <si>
    <t>200-315</t>
  </si>
  <si>
    <t>Cinkotā skārda gaisa vads</t>
  </si>
  <si>
    <t>DZ-05</t>
  </si>
  <si>
    <t>DZ-06</t>
  </si>
  <si>
    <t>Cinkotā skārda gaisa vada demontāža</t>
  </si>
  <si>
    <t>160</t>
  </si>
  <si>
    <t xml:space="preserve">Droseļvārsts </t>
  </si>
  <si>
    <t>PTS100</t>
  </si>
  <si>
    <t>Sānu pievienojums</t>
  </si>
  <si>
    <t>160-100</t>
  </si>
  <si>
    <t>100-160</t>
  </si>
  <si>
    <t>DZ-01, 02</t>
  </si>
  <si>
    <t>Difuzors</t>
  </si>
  <si>
    <t>DVS160</t>
  </si>
  <si>
    <t>PTS160</t>
  </si>
  <si>
    <t>A-02, A-01</t>
  </si>
  <si>
    <t>250</t>
  </si>
  <si>
    <t>M-05, M-04</t>
  </si>
  <si>
    <t>Gala vāks</t>
  </si>
  <si>
    <t>PTS200</t>
  </si>
  <si>
    <t>2. stāvs</t>
  </si>
  <si>
    <t>L-23, L-22, L-21</t>
  </si>
  <si>
    <t>125</t>
  </si>
  <si>
    <t>200-500x400</t>
  </si>
  <si>
    <t>L-24</t>
  </si>
  <si>
    <t>400</t>
  </si>
  <si>
    <t>315</t>
  </si>
  <si>
    <t>315-400</t>
  </si>
  <si>
    <t>200-400</t>
  </si>
  <si>
    <t>315-160</t>
  </si>
  <si>
    <t>200-160</t>
  </si>
  <si>
    <t>L-25</t>
  </si>
  <si>
    <t>Stiprinājumi</t>
  </si>
  <si>
    <t>kompl.</t>
  </si>
  <si>
    <t>Blīvejumi</t>
  </si>
  <si>
    <t>Palīgmateriāli</t>
  </si>
  <si>
    <t>PN8(N) Velkmes skapji</t>
  </si>
  <si>
    <t>Sānu pievienojums (cinkotā skārda)</t>
  </si>
  <si>
    <t>100-400</t>
  </si>
  <si>
    <t xml:space="preserve">gab. </t>
  </si>
  <si>
    <t>Kanalizācijas caurule (pelēka)</t>
  </si>
  <si>
    <t>50</t>
  </si>
  <si>
    <t>Kanalizācijas Līkums 90</t>
  </si>
  <si>
    <t>Kanalizācijas Līkums 45</t>
  </si>
  <si>
    <t>Kanalizācijas Uzmava</t>
  </si>
  <si>
    <t>Kanalizācijas Trejgabals</t>
  </si>
  <si>
    <t>100-50</t>
  </si>
  <si>
    <t xml:space="preserve">Kanalizācijas Pārēja </t>
  </si>
  <si>
    <t>Cauruļu stiprinājumi</t>
  </si>
  <si>
    <t>Griestu montāža</t>
  </si>
  <si>
    <t>Griestu demontāža</t>
  </si>
  <si>
    <r>
      <t>m</t>
    </r>
    <r>
      <rPr>
        <vertAlign val="superscript"/>
        <sz val="10"/>
        <rFont val="Arial"/>
        <family val="2"/>
        <charset val="204"/>
      </rPr>
      <t>2</t>
    </r>
  </si>
  <si>
    <t>Piekārto griestu montāža</t>
  </si>
  <si>
    <t>Moduļtipa griesti Armstrong Clean Room sistēma. Metal Biogueard plāksnes 1200x600. 
Piekārto griestu karkass T-24</t>
  </si>
  <si>
    <t>Vājstrāvu un elektromonāžas darbi</t>
  </si>
  <si>
    <t>Vājstrāvu un elektromontāžas darbi iekārtu un skapju pieslēgšanai</t>
  </si>
  <si>
    <t>Kopā:</t>
  </si>
  <si>
    <t>Tiešās izmaksas kopā:</t>
  </si>
  <si>
    <t>Pasūtītājs:</t>
  </si>
  <si>
    <t>Būvniecības koptāme</t>
  </si>
  <si>
    <r>
      <t xml:space="preserve">Adrese: </t>
    </r>
    <r>
      <rPr>
        <b/>
        <sz val="10"/>
        <rFont val="Times New Roman"/>
        <family val="1"/>
      </rPr>
      <t>Aizkraukles iela 21, Rīga, LV 1006</t>
    </r>
  </si>
  <si>
    <r>
      <t xml:space="preserve">Iepirkuma identifikācijas Nr.: </t>
    </r>
    <r>
      <rPr>
        <b/>
        <sz val="10"/>
        <rFont val="Times New Roman"/>
        <family val="1"/>
      </rPr>
      <t>OSI 2014/20 AK ERAF</t>
    </r>
  </si>
  <si>
    <r>
      <t xml:space="preserve">Līguma Nr. </t>
    </r>
    <r>
      <rPr>
        <b/>
        <sz val="10"/>
        <rFont val="Times New Roman"/>
        <family val="1"/>
      </rPr>
      <t>1/OSI 2014/20 AK ERAF/2011/0045/2DP/2.1.1.3.1./11/IPIA/VIAA/001</t>
    </r>
    <r>
      <rPr>
        <sz val="10"/>
        <rFont val="Times New Roman"/>
        <family val="1"/>
      </rPr>
      <t xml:space="preserve"> ; Līguma datums</t>
    </r>
    <r>
      <rPr>
        <b/>
        <sz val="10"/>
        <rFont val="Times New Roman"/>
        <family val="1"/>
      </rPr>
      <t xml:space="preserve"> 2014. gada 31. oktobris</t>
    </r>
  </si>
  <si>
    <r>
      <t xml:space="preserve">Pasūtītājs: </t>
    </r>
    <r>
      <rPr>
        <b/>
        <sz val="10"/>
        <rFont val="Times New Roman"/>
        <family val="1"/>
      </rPr>
      <t>APP Latvijas Organiskās sintēzes institūts</t>
    </r>
    <r>
      <rPr>
        <sz val="10"/>
        <rFont val="Times New Roman"/>
        <family val="1"/>
      </rPr>
      <t>, reģ. Nr. 90002111653</t>
    </r>
  </si>
  <si>
    <t>Kopējā darbietilpība, c/h</t>
  </si>
  <si>
    <t>Darba veids vai konstruktīvā elementa nosaukums</t>
  </si>
  <si>
    <t>Tāmes izmaksas        (EUR)</t>
  </si>
  <si>
    <t>tai skaitā</t>
  </si>
  <si>
    <t>Darbietilpība (c/h)</t>
  </si>
  <si>
    <t>Darba alga         (EUR)</t>
  </si>
  <si>
    <t>Materiāli         (EUR)</t>
  </si>
  <si>
    <t>Mehānismi (EUR)</t>
  </si>
  <si>
    <t>Darba devēja sociālais nodoklis   23,59%:</t>
  </si>
  <si>
    <t>paraksts un ta atšifrējums</t>
  </si>
  <si>
    <t>Izpildītājs:</t>
  </si>
  <si>
    <t>Cietas PVC cauruļu d=20-50mm likšana ar stiprinājumiem</t>
  </si>
  <si>
    <t>Kabeļu ievilkšana OSI centrālajā ēkā</t>
  </si>
  <si>
    <t>dolomīta šķembas fr.5-20</t>
  </si>
  <si>
    <t>Ugunsdrošas lūkas griestos montāža ~1000x1000 mm. Min. EI30.</t>
  </si>
  <si>
    <t>Sprinklersistēmas ūdens vārsts EBRO DN100 ar el piedziņu, E63WS220v50Hz , pieslēgums, akā, t.sk. Ūdens pieslēguma atslēgšana, esošā vārsta demonāža.</t>
  </si>
  <si>
    <t>27</t>
  </si>
  <si>
    <t>28</t>
  </si>
  <si>
    <t>30</t>
  </si>
  <si>
    <t>31</t>
  </si>
  <si>
    <t>32</t>
  </si>
  <si>
    <t>25.2</t>
  </si>
  <si>
    <t>26.2</t>
  </si>
  <si>
    <t>34.2</t>
  </si>
  <si>
    <t>35.2</t>
  </si>
  <si>
    <t>36</t>
  </si>
  <si>
    <t>37</t>
  </si>
  <si>
    <t>Tāme Nr. 1-7 "Sienu apdare"</t>
  </si>
  <si>
    <t>Sagatavošanas darbi, špaktelēšana, slīpēšana</t>
  </si>
  <si>
    <r>
      <t>m</t>
    </r>
    <r>
      <rPr>
        <vertAlign val="superscript"/>
        <sz val="10"/>
        <rFont val="Times New Roman"/>
        <family val="1"/>
        <charset val="186"/>
      </rPr>
      <t>2</t>
    </r>
  </si>
  <si>
    <t>Sienu gruntēšana un krāsošana pamattonis</t>
  </si>
  <si>
    <t>Grunts</t>
  </si>
  <si>
    <t>kg</t>
  </si>
  <si>
    <t>Krāsa iekšdarbiem pamattonis</t>
  </si>
  <si>
    <t>Sienu gruntēšana un krāsošana ar Luja piedevu</t>
  </si>
  <si>
    <t>Krāsa iekšdarbiem ar Lujas piedevu</t>
  </si>
  <si>
    <t>38</t>
  </si>
  <si>
    <t>Vadības automātikas skapja montāžas darbi, palīgmateriāli, programmēšana</t>
  </si>
  <si>
    <t>Vājstrāvas tīkli. UAS. Detektori virsgriestu telpā un ēku savienojošo kabeļu ievilkšana</t>
  </si>
  <si>
    <t>Revīzijas lūkas griestos montāža ~1000x1000 mm., apdare</t>
  </si>
  <si>
    <t>Ārējā ektroapgāde noliktavas ēkas pieslēgšanai</t>
  </si>
  <si>
    <t>39</t>
  </si>
  <si>
    <t>40</t>
  </si>
  <si>
    <t>41</t>
  </si>
  <si>
    <t>42</t>
  </si>
  <si>
    <t>43</t>
  </si>
  <si>
    <t>44</t>
  </si>
  <si>
    <t>Teritorijas sakārtošanas darbi</t>
  </si>
  <si>
    <t>1.st. metāla kontrukcijas pārbūve</t>
  </si>
  <si>
    <t>Esošās metāla konstrukcijas pagaidu nostiprināšana, demontāža, būvgružu savākšana un izvešana</t>
  </si>
  <si>
    <t>UPN 100; UPN 140, palīgmateriāli. Izgatavošana, Krāsošana, Transports, Montāža</t>
  </si>
  <si>
    <t>Radiatoru pārlikšana</t>
  </si>
  <si>
    <t>Radiatoru demontāža</t>
  </si>
  <si>
    <t>Radiatoru parvietošana un montāža</t>
  </si>
  <si>
    <t>Apkures sistēmas tukšošana</t>
  </si>
  <si>
    <t>Apkures sistēmas uzpildīšana</t>
  </si>
  <si>
    <t>Ventilācijas sistēmas pārbūve</t>
  </si>
  <si>
    <t>Ventilācijas sistēmas gaisa vadu pārbūve</t>
  </si>
  <si>
    <t>Segumi</t>
  </si>
  <si>
    <t>Pašizlīdzinošā epoksīda (2mm) Conifloor 430 ieliešana lepā Nr.5</t>
  </si>
  <si>
    <r>
      <t>m</t>
    </r>
    <r>
      <rPr>
        <vertAlign val="superscript"/>
        <sz val="12"/>
        <color theme="1"/>
        <rFont val="Times New Roman"/>
        <family val="1"/>
        <charset val="186"/>
      </rPr>
      <t>2</t>
    </r>
  </si>
  <si>
    <t>Virsmas pārslīpēšana un klājuma Flowcoat SF41 papildus kārtas uzklāšana</t>
  </si>
  <si>
    <t xml:space="preserve">Sienu virsmu gruntēšana vienā kārtā ar Tiefengrund vai ekvivalentu </t>
  </si>
  <si>
    <t>Grunts Tiefengrund, 15l</t>
  </si>
  <si>
    <t>Gruntēto sienu špaktelēšana un slīpēšana ar slīpmašīnu</t>
  </si>
  <si>
    <t>Špaktele Knauf, 25kg</t>
  </si>
  <si>
    <t>Sienu ķīmiski izturīgs krāsojums ar rulli 2 kārtās</t>
  </si>
  <si>
    <t>Krāsa iekšdarbiem, ķīmiski izturīgas, piem. Tikkurila Luja, 18l</t>
  </si>
  <si>
    <t xml:space="preserve">Uzkopšanas darbi </t>
  </si>
  <si>
    <t>Attīra telpu pēc celtniecības darbiem, būvgružu izvešana</t>
  </si>
  <si>
    <t>Attīra telpu pēc apdares darbiem</t>
  </si>
  <si>
    <t>2.st. Vertikālo žalūziju uzstādīšana</t>
  </si>
  <si>
    <t>L3 logu iekšējo žalūziju uzstādīšana</t>
  </si>
  <si>
    <t>L1 logu iekšējo žalūziju uzstādīšana</t>
  </si>
  <si>
    <t>3.st. Horizontālo žalūziju uzstādīšana</t>
  </si>
  <si>
    <t>4.st. Vertikālo žalūziju uzstādīšana</t>
  </si>
  <si>
    <t>1.stāva alumīnija aizsargstūru uzstādīšana</t>
  </si>
  <si>
    <t>1.stāva durvju UD-1a stiklu aplīmēšana ar matētu plēvi</t>
  </si>
  <si>
    <t>Izmēri</t>
  </si>
  <si>
    <t>PN8 (P) Rekonstrukcija</t>
  </si>
  <si>
    <t>Demontāža</t>
  </si>
  <si>
    <t>Gaisa vads 400</t>
  </si>
  <si>
    <t>Paroc izolācija b=50mm</t>
  </si>
  <si>
    <t>Montāža</t>
  </si>
  <si>
    <t>Trokšņu slapētājs l=1200</t>
  </si>
  <si>
    <t>800x600</t>
  </si>
  <si>
    <t>Pārēja</t>
  </si>
  <si>
    <t>800x600-400</t>
  </si>
  <si>
    <t>Paroc izolācija b=30mm</t>
  </si>
  <si>
    <t>Regulējošais vārsts Ø 400</t>
  </si>
  <si>
    <t>Tips</t>
  </si>
  <si>
    <t>UPS MAS4BC380T-00 80kVA</t>
  </si>
  <si>
    <t>SOCOMEC</t>
  </si>
  <si>
    <t>Papildus baterija 1MBF40-040L4F</t>
  </si>
  <si>
    <t>UPS pieslēgšana</t>
  </si>
  <si>
    <t>veic piegādātājs</t>
  </si>
  <si>
    <t>ARI sadalnes pārtaisīšana</t>
  </si>
  <si>
    <t>Kabeļu ieguldīšana, pieslēguma rozešu ievienošana</t>
  </si>
  <si>
    <t>NYM 5x25</t>
  </si>
  <si>
    <t>UPS pārbaude un nodošana</t>
  </si>
  <si>
    <t>Sarunu iekārtas uzstadīšana</t>
  </si>
  <si>
    <t>Video sarunu iekārtas videoklausule</t>
  </si>
  <si>
    <t>Sakaru kabelis cat.5</t>
  </si>
  <si>
    <t>PN-5 iekārtas pieslēgšana pie signalizācijas</t>
  </si>
  <si>
    <t>k-ts</t>
  </si>
  <si>
    <t>Video kameras uzstadīšana</t>
  </si>
  <si>
    <t>Video kamera kupola</t>
  </si>
  <si>
    <t>Tīkla komutators 8 portu PoE</t>
  </si>
  <si>
    <t>Sistēmas programmēšana</t>
  </si>
  <si>
    <t>Papildus EL pieslēguma izveide</t>
  </si>
  <si>
    <t>Kabelis NYY-J 5x4</t>
  </si>
  <si>
    <t>Faber kabel</t>
  </si>
  <si>
    <t>El. sadalnes papildināšana</t>
  </si>
  <si>
    <t>Palīgmateriāli, savienojumi</t>
  </si>
  <si>
    <t/>
  </si>
  <si>
    <t>Elektriskais inerces eļļas sildītājs 1000W</t>
  </si>
  <si>
    <t>Priekšpagalma zaļā zona, pie Krīvu ielas</t>
  </si>
  <si>
    <t xml:space="preserve">Esošā asfalta seguma demontāža </t>
  </si>
  <si>
    <t>Šķembas (0-45mm), CBR&gt;40</t>
  </si>
  <si>
    <t>Asfaltbetons Ac-8, h=5cm</t>
  </si>
  <si>
    <t>Demontētā materiāla   izvešana uz izgāztuvi</t>
  </si>
  <si>
    <t>Ietves apmaļu izbūve uz betona pamata</t>
  </si>
  <si>
    <t>t.m.</t>
  </si>
  <si>
    <t>Betona ietves apmales BR 100.20.8</t>
  </si>
  <si>
    <t>Betons C12/15 (B15)</t>
  </si>
  <si>
    <t>Palīgdarbi, palīgmateriāli (ceļa zīmes, apgaismes stabi)</t>
  </si>
  <si>
    <t>obj.</t>
  </si>
  <si>
    <t>Piegulošā zaļā zona pie Aizkraukes ielas</t>
  </si>
  <si>
    <t>Bruģējamais apjoms pie esošā skābekļa konteinera Nr.1</t>
  </si>
  <si>
    <t>Grunts rakšana</t>
  </si>
  <si>
    <r>
      <t>m</t>
    </r>
    <r>
      <rPr>
        <vertAlign val="superscript"/>
        <sz val="10"/>
        <rFont val="Arial"/>
        <family val="2"/>
      </rPr>
      <t>2</t>
    </r>
  </si>
  <si>
    <t>Gultnes izbūve</t>
  </si>
  <si>
    <t>Blietēta smilts kārta 150mm</t>
  </si>
  <si>
    <t>Smilts kf&gt;1m/dnn</t>
  </si>
  <si>
    <r>
      <t>m</t>
    </r>
    <r>
      <rPr>
        <vertAlign val="superscript"/>
        <sz val="10"/>
        <rFont val="Arial"/>
        <family val="2"/>
      </rPr>
      <t>3</t>
    </r>
  </si>
  <si>
    <t>Šķembu pabērums 150mm</t>
  </si>
  <si>
    <t>Šķembas 0-32mm</t>
  </si>
  <si>
    <t>Cementa nostiprinājums</t>
  </si>
  <si>
    <t>Cementa/smilts masa</t>
  </si>
  <si>
    <t>Bruģakmens seguma izbūve</t>
  </si>
  <si>
    <t>Betona bruģakmens 80mm</t>
  </si>
  <si>
    <t>Bruģēts laukums pie esošā angāra Nr.2</t>
  </si>
  <si>
    <t>Žoga atjaunošana</t>
  </si>
  <si>
    <t>Esošā žoga demontāža un utilizēšana</t>
  </si>
  <si>
    <t>Stabiņi 2400x60x40x1,5mm;
cinkoti, krāsoti (RAL 6005)</t>
  </si>
  <si>
    <t>Žoga paneļi Nylofor 3D 2500x1730mm, 5mm stieple
cinkoti, krāsoti (RAL 6005)</t>
  </si>
  <si>
    <t>Skavas paneļu stiprināšanai. U veida 60x40mm (3 skavas uz 1 staba)</t>
  </si>
  <si>
    <t>Bruģēts laukums pie šķīdinātāju noliktavas Nr.3</t>
  </si>
  <si>
    <t>Ceļu apmaļu izbūve uz betona pamata</t>
  </si>
  <si>
    <t>Betona apmales BR 100.30.15</t>
  </si>
  <si>
    <t>Betons B15</t>
  </si>
  <si>
    <t>Kabeļa U/UTP4x2x0,5 ievilkšana ar stiprinājumiem</t>
  </si>
  <si>
    <t>Kabelis UTP cat5 4x2x0.5, montāža izrakstajā tranšejā</t>
  </si>
  <si>
    <t>PN8 sistēmas "VAV" vārstu rūpnīcas iestatījumu maiņa OS33 un OS36 telpās</t>
  </si>
  <si>
    <t>Asfalta grīdas demontāža  ~20 cm</t>
  </si>
  <si>
    <t>Jumta attīrīšana caurumu vietās, mīkstā ruļlu seguma uzkausēšana</t>
  </si>
  <si>
    <t>Metāla mazēkas demontāž un pārvietošana</t>
  </si>
  <si>
    <t>Zemes darbi</t>
  </si>
  <si>
    <t>Seguma atjaunošanas darbi</t>
  </si>
  <si>
    <t>Ventilācijas sistēmas regulēšana</t>
  </si>
  <si>
    <t>Grīdas pamatne</t>
  </si>
  <si>
    <t>Krūmu, pameža izciršana t.sk. sakņu izņemšana. Liekās zemes norakšana (h~1m) un izlīdzināšanas darbi.</t>
  </si>
  <si>
    <t>Liekās grunts izvešana no objekta</t>
  </si>
  <si>
    <t>Bloku sienu mūrēšana angārā</t>
  </si>
  <si>
    <t>Pārsegumu izbūve zem ventiekārtām</t>
  </si>
  <si>
    <t>Zālāja sēšana</t>
  </si>
  <si>
    <t>Esošo krūmu izraušana un izvešana</t>
  </si>
  <si>
    <t>Jaunas melnzemes atvešana , iestrāde h=10 cm</t>
  </si>
  <si>
    <t>Esošā zālāja un virskārtas h=10 cm mehanizēta noņemšana un izvešana līdz 15 km</t>
  </si>
  <si>
    <t>Ceļa zīmes, apgaismes stabi</t>
  </si>
  <si>
    <t>Izpildshēma ,ģeodēzijas akts</t>
  </si>
  <si>
    <t>Nosaukums</t>
  </si>
  <si>
    <t>Tāmes nr.</t>
  </si>
  <si>
    <t>Papildus darbi objektiem „Darbnīcu ēkas nojaukšana un Laboratorijas korpusa ēkas jaunbūve Aizkraukles ielā 21, Rīgā”, „Laboratorijas ēkas jaunbūve”, „Organiskās sintēzes institūta noliktavas ēkas renovācija Aizkraukles ielā 21, Rīgā”</t>
  </si>
  <si>
    <r>
      <rPr>
        <sz val="10"/>
        <rFont val="Times New Roman"/>
        <family val="1"/>
      </rPr>
      <t>Objekta nosaukums:</t>
    </r>
    <r>
      <rPr>
        <b/>
        <sz val="10"/>
        <rFont val="Times New Roman"/>
        <family val="1"/>
      </rPr>
      <t xml:space="preserve"> Papildus darbi objektiem „Darbnīcu ēkas nojaukšana un Laboratorijas korpusa ēkas jaunbūve Aizkraukles ielā 21, Rīgā”, „Laboratorijas ēkas jaunbūve”, „Organiskās sintēzes institūta noliktavas ēkas renovācija Aizkraukles ielā 21, Rīgā”</t>
    </r>
  </si>
  <si>
    <t>Virsizdevumi ___%:</t>
  </si>
  <si>
    <t>tai skaitā darba aizsardzība (____%)</t>
  </si>
  <si>
    <t>Peļņa  ____%:</t>
  </si>
  <si>
    <t xml:space="preserve"> transporta izdevumi (____%)</t>
  </si>
  <si>
    <t>Elektriskā ugunsdzēsības vārsta nomaiņa esošā ūdensmērītāja akā un automātikas pieslēgšana esošās ēkas 1.stāvā.</t>
  </si>
  <si>
    <t>Vilkmes skapju, dzīvnieku sprostu, operācijas galdu un citu Iekārtu pieslēgumi</t>
  </si>
  <si>
    <t>Tame_22_pieslegumi</t>
  </si>
  <si>
    <t xml:space="preserve">Rasējums (faila nosaukums) vai apraksts </t>
  </si>
  <si>
    <t>Elektroapgāde - iekšējie tīkli</t>
  </si>
  <si>
    <t xml:space="preserve"> transporta izdevumi (__%)</t>
  </si>
  <si>
    <t>Materiālu, grunts apmaiņas un būvgružu transporta izdevumi ___%</t>
  </si>
  <si>
    <t>Tame_25_2_Eltikli</t>
  </si>
  <si>
    <t xml:space="preserve"> transporta izdevumi (___%)</t>
  </si>
  <si>
    <t>Esošā asfaltbetona demontāža un pamatnes sagatavošana betona grīdai</t>
  </si>
  <si>
    <t>Tame_26_2_VS_UAS</t>
  </si>
  <si>
    <t>Tame_27_grida</t>
  </si>
  <si>
    <t>Mūra rindu paaugstināšana noliktavas  virsgriestu daļā.</t>
  </si>
  <si>
    <t>Noliktavas griestu lūku montāža</t>
  </si>
  <si>
    <t>Tame_30_griesti</t>
  </si>
  <si>
    <t>Krūmu, pameža izciršana t.sk. sakņu izņemšana. Liekās zemes norakšana (h~1m) un izlīdzināšanas darbi, esošā žoga nojaukšana, esošās metāla mazēkas demontāža un pārvietošana, liekās grunts izvešana no objekta.</t>
  </si>
  <si>
    <t xml:space="preserve">Noliktavas piegulošās teritorijas sakārtošanas darbi </t>
  </si>
  <si>
    <t>Ventiekārtu apkalpes platformu izbūve noliktavā</t>
  </si>
  <si>
    <t>Izbūvēt pārsegumu zem ventiekārtām, metāla profilētas plāksnes T-130 ieklāšana 0.9mm RUUKKI, grīdas veidošana no OSB-3 plātnes d=18mm.</t>
  </si>
  <si>
    <t>Noliktavas elektrības savienojošā kabeļa ar vara dzīslām 4x70mm2 izbūve un pieslēgšana, tajā skaitā zemējuma izbūve.</t>
  </si>
  <si>
    <t>Noliktavas iekšējā ugunsdzesības signalizācija</t>
  </si>
  <si>
    <t>Tame_35_2_UAS</t>
  </si>
  <si>
    <t>Noliktavas ārējā kanalizācija un ūdensvads</t>
  </si>
  <si>
    <t>Tame_36_UK</t>
  </si>
  <si>
    <t>Noliktavas un laboratorijas vājstrāvu savienojuma izbūve ar esošo ēku atbilstoši specifikācijai.</t>
  </si>
  <si>
    <t>Ārējie vājstrāvu tīkli, noliktavas un laboratorijas savienojumam ar esošo ēku</t>
  </si>
  <si>
    <t>Tame_38_apdare</t>
  </si>
  <si>
    <t>Iekšējās metāla platformas pārbūve un apdares darbi laboratorijas ēkā</t>
  </si>
  <si>
    <r>
      <rPr>
        <sz val="10"/>
        <rFont val="Times New Roman"/>
        <family val="1"/>
        <charset val="186"/>
      </rPr>
      <t>Tame_39_BK</t>
    </r>
    <r>
      <rPr>
        <sz val="10"/>
        <color rgb="FF00B050"/>
        <rFont val="Times New Roman"/>
        <family val="1"/>
      </rPr>
      <t>, apdares darbi atbilstoši tāmei.</t>
    </r>
  </si>
  <si>
    <t>Darbi atbilstoši tāmes specifikācijai</t>
  </si>
  <si>
    <t>Materiālu, grunts apmaiņas un būvgružu transporta izdevumi __%</t>
  </si>
  <si>
    <t>Ventilācijas sistēmas PN8 pārbūves darbi laboratoriju korpusā</t>
  </si>
  <si>
    <t>Žalūziju, aizsargstūru uzstādīšana un durvju aplīmēšana laboratoriju korpusā</t>
  </si>
  <si>
    <t>UPS ierīkošana laboratoriju korpusā</t>
  </si>
  <si>
    <t>Papildus EL pieslēgums, un VS izmaiņas laboratoriju korpusā</t>
  </si>
  <si>
    <t>Apdares darbi pēc mēbeļu uzstādīšanas laboratoriju korpusā</t>
  </si>
  <si>
    <t>Tame_44_teritorija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</si>
</sst>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0.0"/>
  </numFmts>
  <fonts count="100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BaltAvantGarde"/>
      <family val="2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Helv"/>
    </font>
    <font>
      <sz val="10"/>
      <name val="Arial"/>
      <family val="2"/>
      <charset val="186"/>
    </font>
    <font>
      <b/>
      <sz val="11"/>
      <name val="Arial"/>
      <family val="2"/>
      <charset val="186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i/>
      <sz val="10"/>
      <name val="Arial"/>
      <family val="2"/>
      <charset val="186"/>
    </font>
    <font>
      <sz val="8"/>
      <name val="Arial"/>
      <family val="2"/>
      <charset val="186"/>
    </font>
    <font>
      <b/>
      <i/>
      <sz val="10"/>
      <name val="Arial"/>
      <family val="2"/>
      <charset val="186"/>
    </font>
    <font>
      <sz val="8"/>
      <color indexed="8"/>
      <name val="Arial"/>
      <family val="2"/>
      <charset val="186"/>
    </font>
    <font>
      <sz val="9"/>
      <name val="Arial"/>
      <family val="2"/>
      <charset val="186"/>
    </font>
    <font>
      <sz val="11"/>
      <name val="Arial"/>
      <family val="2"/>
      <charset val="186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52"/>
      <name val="Calibri"/>
      <family val="2"/>
      <charset val="186"/>
    </font>
    <font>
      <sz val="12"/>
      <name val="Arial"/>
      <family val="2"/>
      <charset val="186"/>
    </font>
    <font>
      <b/>
      <sz val="16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4"/>
      <name val="Arial"/>
      <family val="2"/>
      <charset val="186"/>
    </font>
    <font>
      <b/>
      <sz val="12"/>
      <name val="Arial"/>
      <family val="2"/>
      <charset val="186"/>
    </font>
    <font>
      <sz val="10"/>
      <color indexed="8"/>
      <name val="MS Sans Serif"/>
      <family val="2"/>
      <charset val="186"/>
    </font>
    <font>
      <sz val="10"/>
      <color indexed="8"/>
      <name val="Arial"/>
      <family val="2"/>
      <charset val="186"/>
    </font>
    <font>
      <vertAlign val="superscript"/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vertAlign val="superscript"/>
      <sz val="10"/>
      <name val="Arial"/>
      <family val="2"/>
      <charset val="186"/>
    </font>
    <font>
      <b/>
      <sz val="11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i/>
      <sz val="8"/>
      <name val="Arial"/>
      <family val="2"/>
      <charset val="186"/>
    </font>
    <font>
      <b/>
      <i/>
      <sz val="10"/>
      <name val="Arial"/>
      <family val="2"/>
      <charset val="204"/>
    </font>
    <font>
      <sz val="10"/>
      <name val="Symbol"/>
      <family val="1"/>
      <charset val="2"/>
    </font>
    <font>
      <sz val="11"/>
      <name val="Times New Roman"/>
      <family val="1"/>
      <charset val="1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  <charset val="186"/>
    </font>
    <font>
      <b/>
      <sz val="11"/>
      <name val="Arial"/>
      <family val="2"/>
      <charset val="204"/>
    </font>
    <font>
      <sz val="10"/>
      <name val="Times New Roman"/>
      <family val="1"/>
      <charset val="186"/>
    </font>
    <font>
      <b/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6"/>
      <color indexed="8"/>
      <name val="Arial"/>
      <family val="2"/>
      <charset val="186"/>
    </font>
    <font>
      <sz val="10"/>
      <name val="Times New Roman"/>
      <family val="1"/>
    </font>
    <font>
      <i/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b/>
      <sz val="10"/>
      <color indexed="8"/>
      <name val="Arial"/>
      <family val="2"/>
      <charset val="186"/>
    </font>
    <font>
      <sz val="8"/>
      <name val="Arial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12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name val="Times New Roman"/>
      <family val="1"/>
      <charset val="204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  <charset val="186"/>
    </font>
    <font>
      <sz val="10"/>
      <color rgb="FFFF0000"/>
      <name val="BaltAvantGarde"/>
      <family val="2"/>
    </font>
    <font>
      <b/>
      <sz val="12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2"/>
      <color indexed="8"/>
      <name val="Arial"/>
      <family val="2"/>
      <charset val="186"/>
    </font>
    <font>
      <b/>
      <sz val="14"/>
      <color indexed="8"/>
      <name val="Arial"/>
      <family val="2"/>
      <charset val="186"/>
    </font>
    <font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rgb="FF00B050"/>
      <name val="Times New Roman"/>
      <family val="1"/>
    </font>
    <font>
      <b/>
      <sz val="11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10"/>
      <color rgb="FF00B050"/>
      <name val="Times New Roman"/>
      <family val="1"/>
      <charset val="18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63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43" fontId="2" fillId="0" borderId="0" applyFont="0" applyFill="0" applyBorder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10" fillId="0" borderId="0"/>
    <xf numFmtId="0" fontId="19" fillId="0" borderId="0"/>
    <xf numFmtId="0" fontId="3" fillId="0" borderId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2" fillId="21" borderId="6" applyNumberFormat="0" applyFont="0" applyAlignment="0" applyProtection="0"/>
    <xf numFmtId="0" fontId="8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7" fillId="0" borderId="0"/>
    <xf numFmtId="0" fontId="2" fillId="0" borderId="0" applyProtection="0"/>
    <xf numFmtId="0" fontId="7" fillId="0" borderId="0"/>
    <xf numFmtId="0" fontId="2" fillId="0" borderId="0"/>
    <xf numFmtId="164" fontId="10" fillId="0" borderId="0" applyFont="0" applyFill="0" applyBorder="0" applyAlignment="0" applyProtection="0"/>
    <xf numFmtId="0" fontId="61" fillId="0" borderId="0"/>
    <xf numFmtId="0" fontId="10" fillId="0" borderId="0"/>
    <xf numFmtId="0" fontId="48" fillId="0" borderId="0"/>
    <xf numFmtId="0" fontId="76" fillId="0" borderId="0"/>
    <xf numFmtId="0" fontId="7" fillId="0" borderId="0"/>
    <xf numFmtId="0" fontId="10" fillId="0" borderId="0"/>
    <xf numFmtId="0" fontId="1" fillId="0" borderId="0"/>
  </cellStyleXfs>
  <cellXfs count="751">
    <xf numFmtId="0" fontId="0" fillId="0" borderId="0" xfId="0"/>
    <xf numFmtId="0" fontId="2" fillId="0" borderId="0" xfId="38" applyFont="1" applyFill="1"/>
    <xf numFmtId="0" fontId="32" fillId="0" borderId="0" xfId="0" applyFont="1" applyFill="1"/>
    <xf numFmtId="0" fontId="2" fillId="0" borderId="0" xfId="38" applyFont="1" applyFill="1" applyBorder="1"/>
    <xf numFmtId="0" fontId="2" fillId="0" borderId="9" xfId="38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 wrapText="1"/>
    </xf>
    <xf numFmtId="0" fontId="2" fillId="0" borderId="11" xfId="38" applyFont="1" applyFill="1" applyBorder="1" applyAlignment="1">
      <alignment vertical="center"/>
    </xf>
    <xf numFmtId="0" fontId="2" fillId="0" borderId="13" xfId="38" applyFont="1" applyFill="1" applyBorder="1"/>
    <xf numFmtId="0" fontId="2" fillId="0" borderId="11" xfId="38" applyFont="1" applyFill="1" applyBorder="1"/>
    <xf numFmtId="0" fontId="2" fillId="0" borderId="9" xfId="47" applyFont="1" applyFill="1" applyBorder="1" applyAlignment="1">
      <alignment horizontal="center" vertical="center"/>
    </xf>
    <xf numFmtId="4" fontId="2" fillId="0" borderId="9" xfId="47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47" applyFont="1" applyFill="1" applyBorder="1" applyAlignment="1">
      <alignment horizontal="left" vertical="center" wrapText="1"/>
    </xf>
    <xf numFmtId="4" fontId="2" fillId="0" borderId="9" xfId="38" applyNumberFormat="1" applyFont="1" applyFill="1" applyBorder="1" applyAlignment="1">
      <alignment vertical="center"/>
    </xf>
    <xf numFmtId="4" fontId="2" fillId="0" borderId="9" xfId="47" applyNumberFormat="1" applyFont="1" applyFill="1" applyBorder="1" applyAlignment="1">
      <alignment horizontal="right" vertical="center" wrapText="1"/>
    </xf>
    <xf numFmtId="0" fontId="6" fillId="0" borderId="9" xfId="47" applyFont="1" applyFill="1" applyBorder="1" applyAlignment="1">
      <alignment horizontal="center" vertical="center" wrapText="1"/>
    </xf>
    <xf numFmtId="0" fontId="30" fillId="0" borderId="0" xfId="38" applyFont="1" applyFill="1" applyAlignment="1">
      <alignment horizontal="center"/>
    </xf>
    <xf numFmtId="0" fontId="32" fillId="0" borderId="0" xfId="38" applyFont="1" applyFill="1" applyAlignment="1">
      <alignment horizontal="center"/>
    </xf>
    <xf numFmtId="0" fontId="33" fillId="0" borderId="0" xfId="38" applyFont="1" applyFill="1" applyAlignment="1">
      <alignment horizontal="center"/>
    </xf>
    <xf numFmtId="0" fontId="2" fillId="0" borderId="0" xfId="38" applyFont="1" applyFill="1" applyAlignment="1">
      <alignment horizontal="center"/>
    </xf>
    <xf numFmtId="0" fontId="2" fillId="0" borderId="0" xfId="38" applyFont="1" applyFill="1" applyBorder="1" applyAlignment="1">
      <alignment horizontal="center"/>
    </xf>
    <xf numFmtId="0" fontId="6" fillId="0" borderId="0" xfId="38" applyFont="1" applyFill="1" applyBorder="1" applyAlignment="1">
      <alignment horizontal="right"/>
    </xf>
    <xf numFmtId="0" fontId="2" fillId="0" borderId="0" xfId="38" applyFont="1" applyFill="1" applyBorder="1" applyAlignment="1">
      <alignment horizontal="right"/>
    </xf>
    <xf numFmtId="14" fontId="2" fillId="0" borderId="0" xfId="38" applyNumberFormat="1" applyFont="1" applyFill="1" applyBorder="1"/>
    <xf numFmtId="0" fontId="2" fillId="0" borderId="0" xfId="40" applyFont="1" applyFill="1" applyBorder="1"/>
    <xf numFmtId="0" fontId="13" fillId="0" borderId="28" xfId="38" applyFont="1" applyFill="1" applyBorder="1" applyAlignment="1">
      <alignment horizontal="center" vertical="center"/>
    </xf>
    <xf numFmtId="0" fontId="13" fillId="0" borderId="29" xfId="38" applyFont="1" applyFill="1" applyBorder="1" applyAlignment="1">
      <alignment horizontal="center" vertical="center"/>
    </xf>
    <xf numFmtId="0" fontId="2" fillId="0" borderId="20" xfId="38" applyFont="1" applyFill="1" applyBorder="1" applyAlignment="1">
      <alignment horizontal="center" vertical="center"/>
    </xf>
    <xf numFmtId="0" fontId="2" fillId="0" borderId="11" xfId="38" applyFont="1" applyFill="1" applyBorder="1" applyAlignment="1">
      <alignment horizontal="center" vertical="center"/>
    </xf>
    <xf numFmtId="4" fontId="2" fillId="0" borderId="11" xfId="38" applyNumberFormat="1" applyFont="1" applyFill="1" applyBorder="1" applyAlignment="1">
      <alignment vertical="center"/>
    </xf>
    <xf numFmtId="4" fontId="2" fillId="0" borderId="7" xfId="38" applyNumberFormat="1" applyFont="1" applyFill="1" applyBorder="1" applyAlignment="1">
      <alignment vertical="center"/>
    </xf>
    <xf numFmtId="0" fontId="2" fillId="0" borderId="0" xfId="38" applyFont="1" applyFill="1" applyAlignment="1">
      <alignment vertical="center"/>
    </xf>
    <xf numFmtId="0" fontId="2" fillId="0" borderId="18" xfId="38" applyFont="1" applyFill="1" applyBorder="1" applyAlignment="1">
      <alignment horizontal="center" vertical="center"/>
    </xf>
    <xf numFmtId="0" fontId="2" fillId="0" borderId="9" xfId="38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 horizontal="right" vertical="center"/>
    </xf>
    <xf numFmtId="4" fontId="2" fillId="0" borderId="16" xfId="0" applyNumberFormat="1" applyFont="1" applyFill="1" applyBorder="1" applyAlignment="1">
      <alignment horizontal="right" vertical="center"/>
    </xf>
    <xf numFmtId="0" fontId="2" fillId="0" borderId="19" xfId="38" applyFont="1" applyFill="1" applyBorder="1" applyAlignment="1">
      <alignment horizontal="center"/>
    </xf>
    <xf numFmtId="0" fontId="2" fillId="0" borderId="13" xfId="38" applyFont="1" applyFill="1" applyBorder="1" applyAlignment="1">
      <alignment horizontal="center"/>
    </xf>
    <xf numFmtId="0" fontId="6" fillId="0" borderId="13" xfId="0" applyFont="1" applyFill="1" applyBorder="1" applyAlignment="1">
      <alignment horizontal="right"/>
    </xf>
    <xf numFmtId="4" fontId="2" fillId="0" borderId="13" xfId="38" applyNumberFormat="1" applyFont="1" applyFill="1" applyBorder="1"/>
    <xf numFmtId="4" fontId="2" fillId="0" borderId="13" xfId="0" applyNumberFormat="1" applyFont="1" applyFill="1" applyBorder="1" applyAlignment="1">
      <alignment horizontal="right" vertical="center"/>
    </xf>
    <xf numFmtId="4" fontId="31" fillId="0" borderId="14" xfId="0" applyNumberFormat="1" applyFont="1" applyFill="1" applyBorder="1" applyAlignment="1">
      <alignment horizontal="right" vertical="center"/>
    </xf>
    <xf numFmtId="0" fontId="2" fillId="0" borderId="0" xfId="0" applyFont="1" applyFill="1"/>
    <xf numFmtId="4" fontId="2" fillId="0" borderId="31" xfId="38" applyNumberFormat="1" applyFont="1" applyFill="1" applyBorder="1" applyAlignment="1">
      <alignment vertical="center"/>
    </xf>
    <xf numFmtId="0" fontId="29" fillId="0" borderId="0" xfId="38" applyFont="1" applyFill="1"/>
    <xf numFmtId="0" fontId="29" fillId="0" borderId="0" xfId="0" applyFont="1" applyFill="1"/>
    <xf numFmtId="0" fontId="2" fillId="0" borderId="28" xfId="38" applyFont="1" applyFill="1" applyBorder="1" applyAlignment="1">
      <alignment horizontal="center" vertical="center"/>
    </xf>
    <xf numFmtId="0" fontId="2" fillId="0" borderId="29" xfId="38" applyFont="1" applyFill="1" applyBorder="1" applyAlignment="1">
      <alignment horizontal="center" vertical="center"/>
    </xf>
    <xf numFmtId="0" fontId="2" fillId="0" borderId="29" xfId="38" applyFont="1" applyFill="1" applyBorder="1" applyAlignment="1" applyProtection="1">
      <alignment horizontal="center" vertical="center"/>
      <protection locked="0"/>
    </xf>
    <xf numFmtId="0" fontId="2" fillId="0" borderId="30" xfId="38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wrapText="1"/>
    </xf>
    <xf numFmtId="2" fontId="2" fillId="0" borderId="9" xfId="0" applyNumberFormat="1" applyFont="1" applyFill="1" applyBorder="1" applyAlignment="1">
      <alignment horizontal="center" wrapText="1"/>
    </xf>
    <xf numFmtId="2" fontId="2" fillId="0" borderId="9" xfId="38" applyNumberFormat="1" applyFont="1" applyFill="1" applyBorder="1"/>
    <xf numFmtId="2" fontId="2" fillId="0" borderId="16" xfId="38" applyNumberFormat="1" applyFont="1" applyFill="1" applyBorder="1"/>
    <xf numFmtId="2" fontId="6" fillId="0" borderId="0" xfId="38" applyNumberFormat="1" applyFont="1" applyFill="1" applyBorder="1" applyProtection="1">
      <protection hidden="1"/>
    </xf>
    <xf numFmtId="2" fontId="2" fillId="0" borderId="0" xfId="38" applyNumberFormat="1" applyFont="1" applyFill="1"/>
    <xf numFmtId="0" fontId="2" fillId="0" borderId="10" xfId="0" applyFont="1" applyFill="1" applyBorder="1"/>
    <xf numFmtId="0" fontId="2" fillId="0" borderId="12" xfId="38" applyFont="1" applyFill="1" applyBorder="1"/>
    <xf numFmtId="0" fontId="14" fillId="0" borderId="9" xfId="47" applyFont="1" applyFill="1" applyBorder="1" applyAlignment="1">
      <alignment horizontal="center" vertical="center" wrapText="1"/>
    </xf>
    <xf numFmtId="0" fontId="13" fillId="0" borderId="0" xfId="38" applyFont="1" applyFill="1"/>
    <xf numFmtId="4" fontId="2" fillId="0" borderId="13" xfId="38" applyNumberFormat="1" applyFont="1" applyFill="1" applyBorder="1" applyAlignment="1">
      <alignment vertical="center"/>
    </xf>
    <xf numFmtId="4" fontId="6" fillId="0" borderId="0" xfId="38" applyNumberFormat="1" applyFont="1" applyFill="1" applyBorder="1"/>
    <xf numFmtId="0" fontId="2" fillId="0" borderId="0" xfId="0" applyFont="1" applyFill="1" applyAlignment="1">
      <alignment horizontal="right"/>
    </xf>
    <xf numFmtId="2" fontId="2" fillId="0" borderId="10" xfId="38" applyNumberFormat="1" applyFont="1" applyFill="1" applyBorder="1"/>
    <xf numFmtId="4" fontId="2" fillId="0" borderId="32" xfId="38" applyNumberFormat="1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6" fillId="0" borderId="9" xfId="48" applyFont="1" applyBorder="1" applyAlignment="1">
      <alignment horizontal="left"/>
    </xf>
    <xf numFmtId="1" fontId="2" fillId="0" borderId="9" xfId="39" applyNumberFormat="1" applyFont="1" applyFill="1" applyBorder="1" applyAlignment="1">
      <alignment horizontal="center" vertical="center"/>
    </xf>
    <xf numFmtId="4" fontId="2" fillId="0" borderId="35" xfId="38" applyNumberFormat="1" applyFont="1" applyFill="1" applyBorder="1" applyAlignment="1">
      <alignment vertical="center"/>
    </xf>
    <xf numFmtId="0" fontId="2" fillId="0" borderId="20" xfId="38" applyFont="1" applyFill="1" applyBorder="1" applyAlignment="1">
      <alignment horizontal="center"/>
    </xf>
    <xf numFmtId="0" fontId="2" fillId="0" borderId="11" xfId="38" applyFont="1" applyFill="1" applyBorder="1" applyAlignment="1">
      <alignment horizontal="center"/>
    </xf>
    <xf numFmtId="0" fontId="6" fillId="0" borderId="11" xfId="48" applyFont="1" applyBorder="1" applyAlignment="1">
      <alignment horizontal="center"/>
    </xf>
    <xf numFmtId="0" fontId="2" fillId="0" borderId="11" xfId="38" applyFont="1" applyFill="1" applyBorder="1" applyAlignment="1" applyProtection="1">
      <alignment horizontal="center"/>
      <protection locked="0"/>
    </xf>
    <xf numFmtId="0" fontId="2" fillId="0" borderId="23" xfId="38" applyFont="1" applyFill="1" applyBorder="1" applyAlignment="1">
      <alignment horizontal="center" vertical="center"/>
    </xf>
    <xf numFmtId="49" fontId="16" fillId="0" borderId="24" xfId="0" applyNumberFormat="1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1" fontId="2" fillId="0" borderId="24" xfId="39" applyNumberFormat="1" applyFont="1" applyFill="1" applyBorder="1" applyAlignment="1">
      <alignment horizontal="center" vertical="center"/>
    </xf>
    <xf numFmtId="4" fontId="2" fillId="0" borderId="14" xfId="38" applyNumberFormat="1" applyFont="1" applyFill="1" applyBorder="1" applyAlignment="1">
      <alignment vertical="center"/>
    </xf>
    <xf numFmtId="0" fontId="2" fillId="0" borderId="18" xfId="48" applyFont="1" applyFill="1" applyBorder="1" applyAlignment="1">
      <alignment horizontal="center" vertical="center"/>
    </xf>
    <xf numFmtId="49" fontId="16" fillId="0" borderId="9" xfId="49" applyNumberFormat="1" applyFont="1" applyFill="1" applyBorder="1" applyAlignment="1">
      <alignment horizontal="center" vertical="center" wrapText="1"/>
    </xf>
    <xf numFmtId="4" fontId="2" fillId="0" borderId="9" xfId="48" applyNumberFormat="1" applyFont="1" applyFill="1" applyBorder="1" applyAlignment="1">
      <alignment vertical="center"/>
    </xf>
    <xf numFmtId="4" fontId="2" fillId="0" borderId="16" xfId="48" applyNumberFormat="1" applyFont="1" applyFill="1" applyBorder="1" applyAlignment="1">
      <alignment vertical="center"/>
    </xf>
    <xf numFmtId="0" fontId="4" fillId="0" borderId="0" xfId="48" applyFont="1" applyFill="1" applyAlignment="1">
      <alignment vertical="center"/>
    </xf>
    <xf numFmtId="4" fontId="2" fillId="0" borderId="9" xfId="48" applyNumberFormat="1" applyFont="1" applyFill="1" applyBorder="1" applyAlignment="1">
      <alignment horizontal="right" vertical="center"/>
    </xf>
    <xf numFmtId="0" fontId="11" fillId="0" borderId="0" xfId="48" applyFont="1" applyFill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9" xfId="0" applyFont="1" applyBorder="1" applyAlignment="1">
      <alignment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35" fillId="0" borderId="9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 wrapText="1"/>
    </xf>
    <xf numFmtId="2" fontId="2" fillId="0" borderId="9" xfId="39" applyNumberFormat="1" applyFont="1" applyFill="1" applyBorder="1" applyAlignment="1">
      <alignment horizontal="center" vertical="center"/>
    </xf>
    <xf numFmtId="0" fontId="39" fillId="0" borderId="0" xfId="0" applyFont="1" applyFill="1"/>
    <xf numFmtId="0" fontId="39" fillId="0" borderId="0" xfId="0" applyFont="1" applyFill="1" applyBorder="1"/>
    <xf numFmtId="0" fontId="6" fillId="0" borderId="0" xfId="0" applyFont="1" applyFill="1" applyAlignment="1">
      <alignment horizontal="center"/>
    </xf>
    <xf numFmtId="0" fontId="6" fillId="0" borderId="0" xfId="48" applyFont="1" applyFill="1" applyBorder="1" applyAlignment="1">
      <alignment horizontal="right"/>
    </xf>
    <xf numFmtId="0" fontId="2" fillId="0" borderId="20" xfId="0" applyFont="1" applyFill="1" applyBorder="1"/>
    <xf numFmtId="0" fontId="2" fillId="0" borderId="11" xfId="0" applyFont="1" applyFill="1" applyBorder="1"/>
    <xf numFmtId="0" fontId="2" fillId="0" borderId="19" xfId="0" applyFont="1" applyFill="1" applyBorder="1" applyAlignment="1">
      <alignment horizontal="center" vertical="center" textRotation="90"/>
    </xf>
    <xf numFmtId="0" fontId="2" fillId="0" borderId="13" xfId="0" applyFont="1" applyFill="1" applyBorder="1" applyAlignment="1">
      <alignment horizontal="center" vertical="center" textRotation="90"/>
    </xf>
    <xf numFmtId="0" fontId="2" fillId="0" borderId="13" xfId="0" applyFont="1" applyFill="1" applyBorder="1" applyAlignment="1">
      <alignment vertical="center" wrapText="1"/>
    </xf>
    <xf numFmtId="0" fontId="2" fillId="0" borderId="13" xfId="0" applyNumberFormat="1" applyFont="1" applyFill="1" applyBorder="1" applyAlignment="1" applyProtection="1">
      <alignment horizontal="center" vertical="center" textRotation="90" wrapText="1"/>
    </xf>
    <xf numFmtId="0" fontId="2" fillId="0" borderId="14" xfId="0" applyNumberFormat="1" applyFont="1" applyFill="1" applyBorder="1" applyAlignment="1" applyProtection="1">
      <alignment horizontal="center" vertical="center" textRotation="90" wrapText="1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/>
    <xf numFmtId="0" fontId="17" fillId="0" borderId="0" xfId="0" applyFont="1" applyFill="1"/>
    <xf numFmtId="0" fontId="2" fillId="0" borderId="20" xfId="48" applyFont="1" applyFill="1" applyBorder="1" applyAlignment="1">
      <alignment horizontal="center" vertical="center"/>
    </xf>
    <xf numFmtId="0" fontId="2" fillId="0" borderId="11" xfId="48" applyFont="1" applyFill="1" applyBorder="1" applyAlignment="1">
      <alignment horizontal="center" vertical="center"/>
    </xf>
    <xf numFmtId="0" fontId="2" fillId="0" borderId="11" xfId="48" applyFont="1" applyFill="1" applyBorder="1" applyAlignment="1">
      <alignment vertical="center"/>
    </xf>
    <xf numFmtId="4" fontId="2" fillId="0" borderId="11" xfId="48" applyNumberFormat="1" applyFont="1" applyFill="1" applyBorder="1" applyAlignment="1">
      <alignment horizontal="right" vertical="center"/>
    </xf>
    <xf numFmtId="4" fontId="2" fillId="0" borderId="39" xfId="48" applyNumberFormat="1" applyFont="1" applyFill="1" applyBorder="1" applyAlignment="1">
      <alignment horizontal="right" vertical="center"/>
    </xf>
    <xf numFmtId="0" fontId="2" fillId="0" borderId="0" xfId="48" applyFont="1" applyFill="1" applyBorder="1" applyAlignment="1">
      <alignment vertical="center"/>
    </xf>
    <xf numFmtId="0" fontId="2" fillId="0" borderId="0" xfId="48" applyFont="1" applyFill="1" applyAlignment="1">
      <alignment vertical="center"/>
    </xf>
    <xf numFmtId="0" fontId="2" fillId="0" borderId="9" xfId="48" applyFont="1" applyFill="1" applyBorder="1" applyAlignment="1">
      <alignment horizontal="center" vertical="center"/>
    </xf>
    <xf numFmtId="0" fontId="2" fillId="0" borderId="9" xfId="48" applyFont="1" applyFill="1" applyBorder="1" applyAlignment="1">
      <alignment vertical="center"/>
    </xf>
    <xf numFmtId="0" fontId="2" fillId="0" borderId="19" xfId="48" applyFont="1" applyFill="1" applyBorder="1" applyAlignment="1">
      <alignment horizontal="center"/>
    </xf>
    <xf numFmtId="0" fontId="2" fillId="0" borderId="13" xfId="48" applyFont="1" applyFill="1" applyBorder="1" applyAlignment="1">
      <alignment horizontal="center"/>
    </xf>
    <xf numFmtId="0" fontId="2" fillId="0" borderId="13" xfId="48" applyFont="1" applyFill="1" applyBorder="1"/>
    <xf numFmtId="4" fontId="2" fillId="0" borderId="13" xfId="48" applyNumberFormat="1" applyFont="1" applyFill="1" applyBorder="1" applyAlignment="1">
      <alignment horizontal="right" vertical="center"/>
    </xf>
    <xf numFmtId="0" fontId="2" fillId="0" borderId="0" xfId="48" applyFont="1" applyFill="1" applyBorder="1"/>
    <xf numFmtId="0" fontId="2" fillId="0" borderId="0" xfId="48" applyFont="1" applyFill="1"/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48" applyFont="1" applyFill="1" applyAlignment="1">
      <alignment horizontal="center"/>
    </xf>
    <xf numFmtId="0" fontId="38" fillId="0" borderId="0" xfId="0" applyFont="1" applyFill="1"/>
    <xf numFmtId="0" fontId="38" fillId="0" borderId="10" xfId="0" applyFont="1" applyFill="1" applyBorder="1"/>
    <xf numFmtId="0" fontId="38" fillId="0" borderId="0" xfId="0" applyFont="1" applyFill="1" applyBorder="1"/>
    <xf numFmtId="2" fontId="2" fillId="0" borderId="0" xfId="48" applyNumberFormat="1" applyFont="1" applyFill="1"/>
    <xf numFmtId="0" fontId="38" fillId="0" borderId="0" xfId="0" applyFont="1" applyFill="1" applyAlignment="1">
      <alignment horizontal="right"/>
    </xf>
    <xf numFmtId="2" fontId="2" fillId="0" borderId="10" xfId="48" applyNumberFormat="1" applyFont="1" applyFill="1" applyBorder="1"/>
    <xf numFmtId="4" fontId="17" fillId="0" borderId="0" xfId="0" applyNumberFormat="1" applyFont="1" applyFill="1" applyBorder="1"/>
    <xf numFmtId="4" fontId="2" fillId="0" borderId="0" xfId="48" applyNumberFormat="1" applyFont="1" applyFill="1" applyBorder="1"/>
    <xf numFmtId="0" fontId="2" fillId="0" borderId="1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" fontId="2" fillId="0" borderId="35" xfId="0" applyNumberFormat="1" applyFont="1" applyFill="1" applyBorder="1" applyAlignment="1">
      <alignment horizontal="right" vertical="center" wrapText="1"/>
    </xf>
    <xf numFmtId="0" fontId="17" fillId="0" borderId="20" xfId="48" applyFont="1" applyFill="1" applyBorder="1" applyAlignment="1">
      <alignment horizontal="center"/>
    </xf>
    <xf numFmtId="0" fontId="17" fillId="0" borderId="11" xfId="48" applyFont="1" applyFill="1" applyBorder="1" applyAlignment="1">
      <alignment horizontal="center"/>
    </xf>
    <xf numFmtId="0" fontId="9" fillId="0" borderId="11" xfId="48" applyFont="1" applyFill="1" applyBorder="1" applyAlignment="1">
      <alignment horizontal="center"/>
    </xf>
    <xf numFmtId="0" fontId="17" fillId="0" borderId="11" xfId="48" applyFont="1" applyFill="1" applyBorder="1" applyAlignment="1" applyProtection="1">
      <alignment horizontal="center"/>
      <protection locked="0"/>
    </xf>
    <xf numFmtId="0" fontId="2" fillId="0" borderId="11" xfId="48" applyFont="1" applyFill="1" applyBorder="1"/>
    <xf numFmtId="0" fontId="2" fillId="0" borderId="12" xfId="48" applyFont="1" applyFill="1" applyBorder="1"/>
    <xf numFmtId="0" fontId="4" fillId="0" borderId="0" xfId="48" applyFont="1" applyFill="1"/>
    <xf numFmtId="0" fontId="6" fillId="0" borderId="9" xfId="0" applyNumberFormat="1" applyFont="1" applyFill="1" applyBorder="1" applyAlignment="1" applyProtection="1">
      <alignment horizontal="left" vertical="center" wrapText="1"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9" xfId="48" applyNumberFormat="1" applyFont="1" applyFill="1" applyBorder="1"/>
    <xf numFmtId="4" fontId="2" fillId="0" borderId="16" xfId="48" applyNumberFormat="1" applyFont="1" applyFill="1" applyBorder="1"/>
    <xf numFmtId="0" fontId="4" fillId="0" borderId="0" xfId="48" applyFont="1" applyFill="1" applyBorder="1"/>
    <xf numFmtId="0" fontId="2" fillId="0" borderId="9" xfId="0" applyNumberFormat="1" applyFont="1" applyFill="1" applyBorder="1" applyAlignment="1" applyProtection="1">
      <alignment vertical="center" wrapText="1"/>
    </xf>
    <xf numFmtId="4" fontId="2" fillId="0" borderId="9" xfId="0" applyNumberFormat="1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horizontal="right" vertical="center"/>
    </xf>
    <xf numFmtId="4" fontId="2" fillId="0" borderId="9" xfId="0" applyNumberFormat="1" applyFont="1" applyFill="1" applyBorder="1" applyAlignment="1">
      <alignment horizontal="center" vertical="center" wrapText="1"/>
    </xf>
    <xf numFmtId="0" fontId="10" fillId="0" borderId="31" xfId="49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8" xfId="48" applyFont="1" applyFill="1" applyBorder="1" applyAlignment="1">
      <alignment horizontal="center"/>
    </xf>
    <xf numFmtId="0" fontId="2" fillId="0" borderId="9" xfId="48" applyFont="1" applyFill="1" applyBorder="1" applyAlignment="1">
      <alignment horizontal="center"/>
    </xf>
    <xf numFmtId="0" fontId="6" fillId="0" borderId="9" xfId="48" applyFont="1" applyFill="1" applyBorder="1" applyAlignment="1">
      <alignment horizontal="center"/>
    </xf>
    <xf numFmtId="0" fontId="2" fillId="0" borderId="9" xfId="48" applyFont="1" applyFill="1" applyBorder="1" applyAlignment="1" applyProtection="1">
      <alignment horizontal="center"/>
      <protection locked="0"/>
    </xf>
    <xf numFmtId="0" fontId="2" fillId="0" borderId="9" xfId="48" applyFont="1" applyFill="1" applyBorder="1"/>
    <xf numFmtId="0" fontId="2" fillId="0" borderId="16" xfId="48" applyFont="1" applyFill="1" applyBorder="1"/>
    <xf numFmtId="1" fontId="2" fillId="0" borderId="9" xfId="49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wrapText="1"/>
    </xf>
    <xf numFmtId="2" fontId="2" fillId="0" borderId="9" xfId="48" applyNumberFormat="1" applyFont="1" applyFill="1" applyBorder="1"/>
    <xf numFmtId="2" fontId="2" fillId="0" borderId="16" xfId="48" applyNumberFormat="1" applyFont="1" applyFill="1" applyBorder="1"/>
    <xf numFmtId="0" fontId="14" fillId="0" borderId="9" xfId="0" applyFont="1" applyFill="1" applyBorder="1" applyAlignment="1">
      <alignment horizontal="center" wrapText="1"/>
    </xf>
    <xf numFmtId="2" fontId="2" fillId="0" borderId="31" xfId="48" applyNumberFormat="1" applyFont="1" applyFill="1" applyBorder="1"/>
    <xf numFmtId="0" fontId="2" fillId="0" borderId="31" xfId="0" applyFont="1" applyBorder="1" applyAlignment="1">
      <alignment vertical="center" wrapText="1"/>
    </xf>
    <xf numFmtId="49" fontId="2" fillId="0" borderId="31" xfId="50" applyNumberFormat="1" applyFont="1" applyFill="1" applyBorder="1" applyAlignment="1">
      <alignment horizontal="center" vertical="center"/>
    </xf>
    <xf numFmtId="1" fontId="2" fillId="0" borderId="9" xfId="50" applyNumberFormat="1" applyFont="1" applyFill="1" applyBorder="1" applyAlignment="1">
      <alignment horizontal="center" vertical="center"/>
    </xf>
    <xf numFmtId="4" fontId="2" fillId="0" borderId="31" xfId="48" applyNumberFormat="1" applyFont="1" applyFill="1" applyBorder="1" applyAlignment="1">
      <alignment vertical="center"/>
    </xf>
    <xf numFmtId="4" fontId="2" fillId="0" borderId="32" xfId="48" applyNumberFormat="1" applyFont="1" applyFill="1" applyBorder="1" applyAlignment="1">
      <alignment vertical="center"/>
    </xf>
    <xf numFmtId="4" fontId="2" fillId="0" borderId="0" xfId="48" applyNumberFormat="1" applyFont="1" applyFill="1"/>
    <xf numFmtId="0" fontId="2" fillId="0" borderId="33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/>
    </xf>
    <xf numFmtId="4" fontId="43" fillId="0" borderId="9" xfId="48" applyNumberFormat="1" applyFont="1" applyFill="1" applyBorder="1" applyAlignment="1">
      <alignment vertical="center" wrapText="1"/>
    </xf>
    <xf numFmtId="1" fontId="2" fillId="0" borderId="40" xfId="50" applyNumberFormat="1" applyFont="1" applyFill="1" applyBorder="1" applyAlignment="1">
      <alignment horizontal="center" vertical="center"/>
    </xf>
    <xf numFmtId="0" fontId="2" fillId="0" borderId="0" xfId="0" applyFont="1" applyBorder="1"/>
    <xf numFmtId="49" fontId="2" fillId="0" borderId="7" xfId="50" applyNumberFormat="1" applyFont="1" applyFill="1" applyBorder="1" applyAlignment="1">
      <alignment horizontal="center" vertical="center"/>
    </xf>
    <xf numFmtId="2" fontId="2" fillId="0" borderId="9" xfId="50" applyNumberFormat="1" applyFont="1" applyFill="1" applyBorder="1" applyAlignment="1">
      <alignment horizontal="center" vertical="center"/>
    </xf>
    <xf numFmtId="4" fontId="2" fillId="0" borderId="7" xfId="48" applyNumberFormat="1" applyFont="1" applyFill="1" applyBorder="1" applyAlignment="1">
      <alignment vertical="center"/>
    </xf>
    <xf numFmtId="4" fontId="2" fillId="0" borderId="22" xfId="48" applyNumberFormat="1" applyFont="1" applyFill="1" applyBorder="1" applyAlignment="1">
      <alignment vertical="center"/>
    </xf>
    <xf numFmtId="0" fontId="44" fillId="0" borderId="9" xfId="0" applyFont="1" applyBorder="1" applyAlignment="1">
      <alignment horizontal="center" wrapText="1"/>
    </xf>
    <xf numFmtId="49" fontId="2" fillId="0" borderId="33" xfId="5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4" fontId="2" fillId="0" borderId="24" xfId="38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46" fillId="0" borderId="33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right" vertical="center" wrapText="1"/>
    </xf>
    <xf numFmtId="2" fontId="6" fillId="0" borderId="0" xfId="48" applyNumberFormat="1" applyFont="1" applyFill="1" applyBorder="1" applyProtection="1">
      <protection hidden="1"/>
    </xf>
    <xf numFmtId="0" fontId="9" fillId="0" borderId="9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7" xfId="48" applyFont="1" applyFill="1" applyBorder="1" applyAlignment="1">
      <alignment vertical="center"/>
    </xf>
    <xf numFmtId="4" fontId="2" fillId="0" borderId="7" xfId="48" applyNumberFormat="1" applyFont="1" applyFill="1" applyBorder="1" applyAlignment="1">
      <alignment horizontal="right"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center" vertical="center" wrapText="1"/>
    </xf>
    <xf numFmtId="2" fontId="2" fillId="0" borderId="42" xfId="0" applyNumberFormat="1" applyFont="1" applyFill="1" applyBorder="1" applyAlignment="1">
      <alignment horizontal="center" vertical="center" wrapText="1"/>
    </xf>
    <xf numFmtId="2" fontId="2" fillId="0" borderId="31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left" vertical="center" wrapText="1"/>
    </xf>
    <xf numFmtId="2" fontId="2" fillId="0" borderId="44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/>
    </xf>
    <xf numFmtId="2" fontId="2" fillId="0" borderId="46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2" fillId="0" borderId="0" xfId="48" applyFont="1" applyFill="1" applyAlignment="1">
      <alignment horizontal="center"/>
    </xf>
    <xf numFmtId="0" fontId="33" fillId="0" borderId="0" xfId="48" applyFont="1" applyFill="1" applyAlignment="1">
      <alignment horizontal="center"/>
    </xf>
    <xf numFmtId="0" fontId="29" fillId="0" borderId="0" xfId="48" applyFont="1" applyFill="1"/>
    <xf numFmtId="0" fontId="2" fillId="0" borderId="0" xfId="48" applyFont="1" applyFill="1" applyBorder="1" applyAlignment="1">
      <alignment horizontal="center"/>
    </xf>
    <xf numFmtId="4" fontId="6" fillId="0" borderId="0" xfId="48" applyNumberFormat="1" applyFont="1" applyFill="1" applyBorder="1" applyAlignment="1">
      <alignment vertical="center"/>
    </xf>
    <xf numFmtId="0" fontId="13" fillId="0" borderId="28" xfId="48" applyFont="1" applyFill="1" applyBorder="1" applyAlignment="1">
      <alignment horizontal="center" vertical="center"/>
    </xf>
    <xf numFmtId="0" fontId="13" fillId="0" borderId="29" xfId="48" applyFont="1" applyFill="1" applyBorder="1" applyAlignment="1">
      <alignment horizontal="center" vertical="center"/>
    </xf>
    <xf numFmtId="0" fontId="13" fillId="0" borderId="29" xfId="48" applyFont="1" applyFill="1" applyBorder="1" applyAlignment="1" applyProtection="1">
      <alignment horizontal="center" vertical="center"/>
      <protection locked="0"/>
    </xf>
    <xf numFmtId="0" fontId="13" fillId="0" borderId="30" xfId="48" applyFont="1" applyFill="1" applyBorder="1" applyAlignment="1">
      <alignment horizontal="center" vertical="center"/>
    </xf>
    <xf numFmtId="4" fontId="2" fillId="0" borderId="9" xfId="39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right" vertical="top" wrapText="1"/>
    </xf>
    <xf numFmtId="0" fontId="4" fillId="0" borderId="0" xfId="48" applyFont="1"/>
    <xf numFmtId="0" fontId="14" fillId="0" borderId="31" xfId="0" applyFont="1" applyFill="1" applyBorder="1" applyAlignment="1">
      <alignment horizontal="center"/>
    </xf>
    <xf numFmtId="4" fontId="2" fillId="0" borderId="11" xfId="48" applyNumberFormat="1" applyFont="1" applyFill="1" applyBorder="1" applyAlignment="1">
      <alignment vertical="center"/>
    </xf>
    <xf numFmtId="4" fontId="2" fillId="0" borderId="12" xfId="48" applyNumberFormat="1" applyFont="1" applyFill="1" applyBorder="1" applyAlignment="1">
      <alignment vertical="center"/>
    </xf>
    <xf numFmtId="4" fontId="2" fillId="0" borderId="13" xfId="48" applyNumberFormat="1" applyFont="1" applyFill="1" applyBorder="1"/>
    <xf numFmtId="0" fontId="2" fillId="0" borderId="0" xfId="48" applyFill="1" applyAlignment="1">
      <alignment horizontal="center"/>
    </xf>
    <xf numFmtId="0" fontId="2" fillId="0" borderId="0" xfId="48" applyFill="1"/>
    <xf numFmtId="2" fontId="6" fillId="0" borderId="0" xfId="48" applyNumberFormat="1" applyFont="1" applyFill="1" applyBorder="1"/>
    <xf numFmtId="0" fontId="2" fillId="0" borderId="17" xfId="48" applyFont="1" applyFill="1" applyBorder="1" applyAlignment="1">
      <alignment horizontal="center" vertical="center"/>
    </xf>
    <xf numFmtId="4" fontId="2" fillId="0" borderId="13" xfId="48" applyNumberFormat="1" applyFont="1" applyFill="1" applyBorder="1" applyAlignment="1">
      <alignment vertical="center"/>
    </xf>
    <xf numFmtId="4" fontId="2" fillId="0" borderId="35" xfId="48" applyNumberFormat="1" applyFont="1" applyFill="1" applyBorder="1" applyAlignment="1">
      <alignment vertical="center"/>
    </xf>
    <xf numFmtId="0" fontId="6" fillId="0" borderId="9" xfId="0" applyFont="1" applyBorder="1" applyAlignment="1">
      <alignment horizontal="left" wrapText="1"/>
    </xf>
    <xf numFmtId="0" fontId="14" fillId="0" borderId="9" xfId="0" applyFont="1" applyFill="1" applyBorder="1" applyAlignment="1">
      <alignment horizontal="left" wrapText="1"/>
    </xf>
    <xf numFmtId="0" fontId="48" fillId="0" borderId="18" xfId="48" applyFont="1" applyBorder="1" applyAlignment="1">
      <alignment horizontal="center"/>
    </xf>
    <xf numFmtId="2" fontId="4" fillId="0" borderId="9" xfId="48" applyNumberFormat="1" applyFont="1" applyBorder="1"/>
    <xf numFmtId="2" fontId="4" fillId="0" borderId="16" xfId="48" applyNumberFormat="1" applyFont="1" applyBorder="1"/>
    <xf numFmtId="4" fontId="6" fillId="0" borderId="0" xfId="48" applyNumberFormat="1" applyFont="1" applyFill="1" applyBorder="1"/>
    <xf numFmtId="0" fontId="2" fillId="0" borderId="9" xfId="48" applyFont="1" applyBorder="1" applyAlignment="1">
      <alignment horizontal="center"/>
    </xf>
    <xf numFmtId="0" fontId="2" fillId="0" borderId="9" xfId="48" applyFont="1" applyBorder="1" applyAlignment="1" applyProtection="1">
      <alignment horizontal="center"/>
      <protection locked="0"/>
    </xf>
    <xf numFmtId="0" fontId="6" fillId="0" borderId="9" xfId="43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47" fillId="0" borderId="9" xfId="43" applyNumberFormat="1" applyFont="1" applyFill="1" applyBorder="1" applyAlignment="1">
      <alignment horizontal="left" vertical="center" wrapText="1"/>
    </xf>
    <xf numFmtId="0" fontId="48" fillId="0" borderId="9" xfId="43" applyNumberFormat="1" applyFont="1" applyFill="1" applyBorder="1" applyAlignment="1">
      <alignment horizontal="center" vertical="center" wrapText="1"/>
    </xf>
    <xf numFmtId="0" fontId="48" fillId="0" borderId="9" xfId="43" applyNumberFormat="1" applyFont="1" applyFill="1" applyBorder="1" applyAlignment="1">
      <alignment horizontal="center" vertical="center"/>
    </xf>
    <xf numFmtId="0" fontId="48" fillId="0" borderId="9" xfId="43" applyFont="1" applyFill="1" applyBorder="1" applyAlignment="1">
      <alignment horizontal="left" vertical="center" wrapText="1"/>
    </xf>
    <xf numFmtId="0" fontId="49" fillId="0" borderId="9" xfId="43" applyNumberFormat="1" applyFont="1" applyFill="1" applyBorder="1" applyAlignment="1">
      <alignment horizontal="center" vertical="center" wrapText="1"/>
    </xf>
    <xf numFmtId="0" fontId="49" fillId="0" borderId="9" xfId="43" applyFont="1" applyFill="1" applyBorder="1" applyAlignment="1">
      <alignment horizontal="center" vertical="center"/>
    </xf>
    <xf numFmtId="0" fontId="2" fillId="0" borderId="20" xfId="48" applyFont="1" applyFill="1" applyBorder="1" applyAlignment="1">
      <alignment horizontal="center"/>
    </xf>
    <xf numFmtId="0" fontId="2" fillId="0" borderId="11" xfId="48" applyFont="1" applyFill="1" applyBorder="1" applyAlignment="1">
      <alignment horizontal="center"/>
    </xf>
    <xf numFmtId="0" fontId="6" fillId="0" borderId="11" xfId="48" applyFont="1" applyFill="1" applyBorder="1" applyAlignment="1">
      <alignment horizontal="center"/>
    </xf>
    <xf numFmtId="0" fontId="2" fillId="0" borderId="11" xfId="48" applyFont="1" applyFill="1" applyBorder="1" applyAlignment="1" applyProtection="1">
      <alignment horizontal="center"/>
      <protection locked="0"/>
    </xf>
    <xf numFmtId="0" fontId="2" fillId="0" borderId="19" xfId="48" applyFont="1" applyFill="1" applyBorder="1" applyAlignment="1">
      <alignment horizontal="center" vertical="center"/>
    </xf>
    <xf numFmtId="0" fontId="48" fillId="0" borderId="13" xfId="43" applyFont="1" applyFill="1" applyBorder="1" applyAlignment="1">
      <alignment horizontal="left" vertical="center" wrapText="1"/>
    </xf>
    <xf numFmtId="0" fontId="49" fillId="0" borderId="13" xfId="43" applyNumberFormat="1" applyFont="1" applyFill="1" applyBorder="1" applyAlignment="1">
      <alignment horizontal="center" vertical="center" wrapText="1"/>
    </xf>
    <xf numFmtId="0" fontId="49" fillId="0" borderId="13" xfId="43" applyFont="1" applyFill="1" applyBorder="1" applyAlignment="1">
      <alignment horizontal="center" vertical="center"/>
    </xf>
    <xf numFmtId="4" fontId="2" fillId="0" borderId="14" xfId="48" applyNumberFormat="1" applyFont="1" applyFill="1" applyBorder="1" applyAlignment="1">
      <alignment vertical="center"/>
    </xf>
    <xf numFmtId="0" fontId="2" fillId="0" borderId="9" xfId="43" applyFont="1" applyFill="1" applyBorder="1" applyAlignment="1">
      <alignment horizontal="left" vertical="center" wrapText="1"/>
    </xf>
    <xf numFmtId="0" fontId="35" fillId="0" borderId="9" xfId="43" applyNumberFormat="1" applyFont="1" applyFill="1" applyBorder="1" applyAlignment="1">
      <alignment horizontal="center" vertical="center" wrapText="1"/>
    </xf>
    <xf numFmtId="0" fontId="2" fillId="0" borderId="9" xfId="43" applyFont="1" applyFill="1" applyBorder="1" applyAlignment="1">
      <alignment horizontal="center" vertical="center"/>
    </xf>
    <xf numFmtId="0" fontId="35" fillId="0" borderId="9" xfId="43" applyFont="1" applyFill="1" applyBorder="1" applyAlignment="1">
      <alignment horizontal="center" vertical="center"/>
    </xf>
    <xf numFmtId="0" fontId="6" fillId="0" borderId="11" xfId="43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1" fontId="2" fillId="0" borderId="13" xfId="39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51" fillId="0" borderId="0" xfId="48" applyFont="1" applyFill="1" applyAlignment="1">
      <alignment horizontal="center"/>
    </xf>
    <xf numFmtId="0" fontId="6" fillId="0" borderId="47" xfId="0" applyFont="1" applyFill="1" applyBorder="1" applyAlignment="1">
      <alignment horizontal="center" vertical="center" wrapText="1"/>
    </xf>
    <xf numFmtId="0" fontId="13" fillId="0" borderId="0" xfId="48" applyFont="1" applyFill="1"/>
    <xf numFmtId="0" fontId="13" fillId="0" borderId="29" xfId="38" applyFont="1" applyFill="1" applyBorder="1" applyAlignment="1" applyProtection="1">
      <alignment horizontal="center" vertical="center"/>
      <protection locked="0"/>
    </xf>
    <xf numFmtId="0" fontId="13" fillId="0" borderId="30" xfId="38" applyFont="1" applyFill="1" applyBorder="1" applyAlignment="1">
      <alignment horizontal="center" vertical="center"/>
    </xf>
    <xf numFmtId="0" fontId="13" fillId="0" borderId="15" xfId="48" applyFont="1" applyFill="1" applyBorder="1" applyAlignment="1">
      <alignment horizontal="center" vertical="center"/>
    </xf>
    <xf numFmtId="0" fontId="13" fillId="0" borderId="27" xfId="48" applyFont="1" applyFill="1" applyBorder="1" applyAlignment="1">
      <alignment horizontal="center" vertical="center"/>
    </xf>
    <xf numFmtId="0" fontId="13" fillId="0" borderId="27" xfId="48" applyFont="1" applyFill="1" applyBorder="1" applyAlignment="1" applyProtection="1">
      <alignment horizontal="center" vertical="center"/>
      <protection locked="0"/>
    </xf>
    <xf numFmtId="0" fontId="13" fillId="0" borderId="26" xfId="48" applyFont="1" applyFill="1" applyBorder="1" applyAlignment="1">
      <alignment horizontal="center" vertical="center"/>
    </xf>
    <xf numFmtId="0" fontId="10" fillId="0" borderId="0" xfId="36" applyFont="1" applyFill="1"/>
    <xf numFmtId="4" fontId="10" fillId="0" borderId="0" xfId="36" applyNumberFormat="1" applyFont="1" applyFill="1"/>
    <xf numFmtId="0" fontId="10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vertical="center" wrapText="1"/>
    </xf>
    <xf numFmtId="0" fontId="55" fillId="0" borderId="0" xfId="0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0" fontId="55" fillId="0" borderId="0" xfId="0" applyFont="1" applyFill="1" applyAlignment="1">
      <alignment horizontal="right" vertical="center"/>
    </xf>
    <xf numFmtId="4" fontId="56" fillId="0" borderId="0" xfId="0" applyNumberFormat="1" applyFont="1" applyFill="1" applyAlignment="1">
      <alignment horizontal="center" vertical="center" shrinkToFit="1"/>
    </xf>
    <xf numFmtId="0" fontId="35" fillId="0" borderId="0" xfId="0" applyFont="1" applyFill="1" applyAlignment="1">
      <alignment horizontal="left" vertical="center"/>
    </xf>
    <xf numFmtId="0" fontId="55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58" fillId="0" borderId="31" xfId="36" applyFont="1" applyFill="1" applyBorder="1" applyAlignment="1">
      <alignment horizontal="center" vertical="center" wrapText="1"/>
    </xf>
    <xf numFmtId="0" fontId="59" fillId="0" borderId="0" xfId="36" applyFont="1" applyFill="1"/>
    <xf numFmtId="0" fontId="58" fillId="0" borderId="8" xfId="36" applyFont="1" applyFill="1" applyBorder="1" applyAlignment="1">
      <alignment horizontal="center" vertical="center" wrapText="1"/>
    </xf>
    <xf numFmtId="0" fontId="15" fillId="0" borderId="49" xfId="54" applyFont="1" applyFill="1" applyBorder="1" applyAlignment="1">
      <alignment horizontal="center" vertical="center" textRotation="90" wrapText="1"/>
    </xf>
    <xf numFmtId="0" fontId="60" fillId="0" borderId="46" xfId="54" applyFont="1" applyFill="1" applyBorder="1" applyAlignment="1">
      <alignment horizontal="center" vertical="center" textRotation="90" wrapText="1"/>
    </xf>
    <xf numFmtId="0" fontId="15" fillId="0" borderId="46" xfId="54" applyFont="1" applyFill="1" applyBorder="1" applyAlignment="1">
      <alignment horizontal="center" vertical="center" textRotation="90" wrapText="1"/>
    </xf>
    <xf numFmtId="0" fontId="15" fillId="0" borderId="42" xfId="54" applyFont="1" applyFill="1" applyBorder="1" applyAlignment="1">
      <alignment horizontal="center" vertical="center" textRotation="90" wrapText="1"/>
    </xf>
    <xf numFmtId="0" fontId="58" fillId="0" borderId="50" xfId="36" applyFont="1" applyFill="1" applyBorder="1" applyAlignment="1">
      <alignment horizontal="center" vertical="center" textRotation="90" wrapText="1"/>
    </xf>
    <xf numFmtId="0" fontId="58" fillId="0" borderId="44" xfId="36" applyFont="1" applyFill="1" applyBorder="1" applyAlignment="1">
      <alignment horizontal="center" vertical="center" textRotation="90" wrapText="1"/>
    </xf>
    <xf numFmtId="0" fontId="58" fillId="0" borderId="31" xfId="36" applyFont="1" applyFill="1" applyBorder="1" applyAlignment="1">
      <alignment horizontal="center" vertical="center" textRotation="90" wrapText="1"/>
    </xf>
    <xf numFmtId="0" fontId="59" fillId="0" borderId="9" xfId="36" applyFont="1" applyFill="1" applyBorder="1" applyAlignment="1">
      <alignment horizontal="center" vertical="top" wrapText="1"/>
    </xf>
    <xf numFmtId="0" fontId="56" fillId="0" borderId="0" xfId="36" applyFont="1" applyFill="1" applyAlignment="1">
      <alignment vertical="center"/>
    </xf>
    <xf numFmtId="0" fontId="10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</xf>
    <xf numFmtId="4" fontId="10" fillId="0" borderId="9" xfId="55" applyNumberFormat="1" applyFont="1" applyFill="1" applyBorder="1" applyAlignment="1" applyProtection="1">
      <alignment horizontal="center" vertical="center" shrinkToFit="1"/>
    </xf>
    <xf numFmtId="4" fontId="10" fillId="0" borderId="38" xfId="0" applyNumberFormat="1" applyFont="1" applyFill="1" applyBorder="1" applyAlignment="1">
      <alignment horizontal="center" vertical="center" shrinkToFit="1"/>
    </xf>
    <xf numFmtId="2" fontId="10" fillId="0" borderId="38" xfId="0" applyNumberFormat="1" applyFont="1" applyFill="1" applyBorder="1" applyAlignment="1" applyProtection="1">
      <alignment horizontal="center" vertical="center" shrinkToFit="1"/>
      <protection locked="0"/>
    </xf>
    <xf numFmtId="4" fontId="10" fillId="0" borderId="38" xfId="0" applyNumberFormat="1" applyFont="1" applyFill="1" applyBorder="1" applyAlignment="1" applyProtection="1">
      <alignment horizontal="center" vertical="center" shrinkToFit="1"/>
    </xf>
    <xf numFmtId="0" fontId="10" fillId="0" borderId="0" xfId="0" applyFont="1" applyAlignment="1">
      <alignment vertical="center"/>
    </xf>
    <xf numFmtId="0" fontId="10" fillId="0" borderId="7" xfId="0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49" fontId="10" fillId="0" borderId="34" xfId="0" applyNumberFormat="1" applyFont="1" applyFill="1" applyBorder="1" applyAlignment="1">
      <alignment vertical="center" wrapText="1"/>
    </xf>
    <xf numFmtId="49" fontId="10" fillId="0" borderId="9" xfId="56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56" applyNumberFormat="1" applyFont="1" applyFill="1" applyBorder="1" applyAlignment="1" applyProtection="1">
      <alignment horizontal="center" vertical="center" wrapText="1"/>
      <protection locked="0"/>
    </xf>
    <xf numFmtId="0" fontId="59" fillId="0" borderId="0" xfId="36" applyFont="1" applyFill="1" applyAlignment="1">
      <alignment vertical="center"/>
    </xf>
    <xf numFmtId="0" fontId="62" fillId="0" borderId="9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right" vertical="center" wrapText="1"/>
    </xf>
    <xf numFmtId="0" fontId="10" fillId="0" borderId="9" xfId="0" applyFont="1" applyFill="1" applyBorder="1" applyAlignment="1" applyProtection="1">
      <alignment horizontal="left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0" fontId="47" fillId="0" borderId="9" xfId="0" applyFont="1" applyFill="1" applyBorder="1" applyAlignment="1" applyProtection="1">
      <alignment horizontal="right" vertical="center" wrapText="1"/>
    </xf>
    <xf numFmtId="2" fontId="52" fillId="0" borderId="9" xfId="0" applyNumberFormat="1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right" vertical="center" wrapText="1"/>
      <protection locked="0"/>
    </xf>
    <xf numFmtId="2" fontId="10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9" xfId="36" applyFont="1" applyFill="1" applyBorder="1" applyAlignment="1">
      <alignment vertical="center" wrapText="1"/>
    </xf>
    <xf numFmtId="4" fontId="53" fillId="0" borderId="9" xfId="36" applyNumberFormat="1" applyFont="1" applyFill="1" applyBorder="1" applyAlignment="1">
      <alignment horizontal="left" vertical="center" indent="13"/>
    </xf>
    <xf numFmtId="4" fontId="10" fillId="0" borderId="9" xfId="36" applyNumberFormat="1" applyFont="1" applyFill="1" applyBorder="1" applyAlignment="1">
      <alignment vertical="center" wrapText="1"/>
    </xf>
    <xf numFmtId="4" fontId="10" fillId="0" borderId="9" xfId="36" applyNumberFormat="1" applyFont="1" applyFill="1" applyBorder="1" applyAlignment="1">
      <alignment horizontal="center" vertical="center" shrinkToFit="1"/>
    </xf>
    <xf numFmtId="4" fontId="56" fillId="0" borderId="9" xfId="36" applyNumberFormat="1" applyFont="1" applyFill="1" applyBorder="1" applyAlignment="1">
      <alignment horizontal="center" vertical="center" shrinkToFit="1"/>
    </xf>
    <xf numFmtId="9" fontId="10" fillId="0" borderId="9" xfId="36" applyNumberFormat="1" applyFont="1" applyFill="1" applyBorder="1" applyAlignment="1">
      <alignment horizontal="center" vertical="center"/>
    </xf>
    <xf numFmtId="4" fontId="35" fillId="0" borderId="9" xfId="36" applyNumberFormat="1" applyFont="1" applyFill="1" applyBorder="1" applyAlignment="1">
      <alignment horizontal="center" vertical="center" shrinkToFit="1"/>
    </xf>
    <xf numFmtId="4" fontId="2" fillId="0" borderId="9" xfId="36" applyNumberFormat="1" applyFont="1" applyFill="1" applyBorder="1" applyAlignment="1">
      <alignment horizontal="center" vertical="center" shrinkToFit="1"/>
    </xf>
    <xf numFmtId="4" fontId="64" fillId="0" borderId="9" xfId="36" applyNumberFormat="1" applyFont="1" applyFill="1" applyBorder="1" applyAlignment="1">
      <alignment horizontal="center" vertical="center" shrinkToFit="1"/>
    </xf>
    <xf numFmtId="0" fontId="56" fillId="0" borderId="0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left" vertical="center" wrapText="1"/>
      <protection locked="0"/>
    </xf>
    <xf numFmtId="2" fontId="56" fillId="0" borderId="0" xfId="0" applyNumberFormat="1" applyFont="1" applyFill="1" applyBorder="1" applyAlignment="1" applyProtection="1">
      <alignment horizontal="center" vertical="center" shrinkToFit="1"/>
      <protection locked="0"/>
    </xf>
    <xf numFmtId="2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0" xfId="0" applyFont="1" applyFill="1" applyBorder="1" applyAlignment="1" applyProtection="1">
      <alignment horizontal="center" vertical="center" shrinkToFit="1"/>
      <protection locked="0"/>
    </xf>
    <xf numFmtId="0" fontId="65" fillId="0" borderId="0" xfId="0" applyFont="1" applyFill="1" applyAlignment="1">
      <alignment vertical="center" wrapText="1"/>
    </xf>
    <xf numFmtId="0" fontId="49" fillId="0" borderId="0" xfId="58" applyFont="1" applyFill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Fill="1" applyBorder="1" applyAlignment="1">
      <alignment vertical="center"/>
    </xf>
    <xf numFmtId="0" fontId="66" fillId="0" borderId="0" xfId="0" applyFont="1" applyAlignment="1">
      <alignment horizontal="left"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horizontal="center" vertical="center"/>
    </xf>
    <xf numFmtId="0" fontId="61" fillId="0" borderId="0" xfId="0" applyFont="1" applyFill="1" applyAlignment="1">
      <alignment vertical="center"/>
    </xf>
    <xf numFmtId="0" fontId="61" fillId="0" borderId="0" xfId="53" applyFont="1" applyFill="1" applyBorder="1" applyAlignment="1">
      <alignment horizontal="left" vertical="center"/>
    </xf>
    <xf numFmtId="0" fontId="66" fillId="0" borderId="0" xfId="0" applyFont="1" applyFill="1" applyAlignment="1">
      <alignment vertical="center" wrapText="1"/>
    </xf>
    <xf numFmtId="0" fontId="66" fillId="0" borderId="0" xfId="0" applyFont="1" applyFill="1" applyBorder="1" applyAlignment="1">
      <alignment vertical="center" wrapText="1"/>
    </xf>
    <xf numFmtId="0" fontId="61" fillId="0" borderId="0" xfId="53" applyFont="1" applyFill="1" applyBorder="1" applyAlignment="1">
      <alignment vertical="center"/>
    </xf>
    <xf numFmtId="0" fontId="66" fillId="0" borderId="0" xfId="0" applyFont="1" applyFill="1" applyAlignment="1">
      <alignment horizontal="left" vertical="center"/>
    </xf>
    <xf numFmtId="0" fontId="61" fillId="0" borderId="0" xfId="0" applyFont="1" applyAlignment="1">
      <alignment vertical="center"/>
    </xf>
    <xf numFmtId="2" fontId="61" fillId="0" borderId="0" xfId="0" applyNumberFormat="1" applyFont="1" applyFill="1" applyAlignment="1">
      <alignment vertical="center"/>
    </xf>
    <xf numFmtId="4" fontId="61" fillId="0" borderId="0" xfId="0" applyNumberFormat="1" applyFont="1" applyFill="1" applyAlignment="1">
      <alignment vertical="center"/>
    </xf>
    <xf numFmtId="0" fontId="66" fillId="0" borderId="0" xfId="0" applyFont="1" applyAlignment="1">
      <alignment vertical="center"/>
    </xf>
    <xf numFmtId="0" fontId="66" fillId="22" borderId="36" xfId="0" applyFont="1" applyFill="1" applyBorder="1" applyAlignment="1">
      <alignment horizontal="center" vertical="center" wrapText="1"/>
    </xf>
    <xf numFmtId="0" fontId="61" fillId="22" borderId="7" xfId="0" applyFont="1" applyFill="1" applyBorder="1" applyAlignment="1">
      <alignment horizontal="center" vertical="center" wrapText="1"/>
    </xf>
    <xf numFmtId="0" fontId="61" fillId="22" borderId="36" xfId="0" applyFont="1" applyFill="1" applyBorder="1" applyAlignment="1">
      <alignment horizontal="center" vertical="center" wrapText="1"/>
    </xf>
    <xf numFmtId="0" fontId="61" fillId="22" borderId="36" xfId="0" applyFont="1" applyFill="1" applyBorder="1" applyAlignment="1">
      <alignment horizontal="left" vertical="center" wrapText="1"/>
    </xf>
    <xf numFmtId="4" fontId="61" fillId="22" borderId="36" xfId="0" applyNumberFormat="1" applyFont="1" applyFill="1" applyBorder="1" applyAlignment="1">
      <alignment horizontal="center" vertical="center" wrapText="1"/>
    </xf>
    <xf numFmtId="4" fontId="69" fillId="22" borderId="9" xfId="0" applyNumberFormat="1" applyFont="1" applyFill="1" applyBorder="1" applyAlignment="1">
      <alignment horizontal="center" vertical="center" shrinkToFit="1"/>
    </xf>
    <xf numFmtId="0" fontId="61" fillId="0" borderId="52" xfId="0" applyFont="1" applyBorder="1" applyAlignment="1">
      <alignment vertical="center"/>
    </xf>
    <xf numFmtId="0" fontId="66" fillId="22" borderId="53" xfId="0" applyFont="1" applyFill="1" applyBorder="1" applyAlignment="1">
      <alignment horizontal="right" vertical="center"/>
    </xf>
    <xf numFmtId="4" fontId="61" fillId="0" borderId="9" xfId="0" applyNumberFormat="1" applyFont="1" applyBorder="1" applyAlignment="1">
      <alignment horizontal="center" vertical="center"/>
    </xf>
    <xf numFmtId="4" fontId="61" fillId="0" borderId="0" xfId="0" applyNumberFormat="1" applyFont="1" applyAlignment="1">
      <alignment horizontal="center" vertical="center"/>
    </xf>
    <xf numFmtId="4" fontId="71" fillId="0" borderId="0" xfId="0" applyNumberFormat="1" applyFont="1" applyAlignment="1">
      <alignment horizontal="center" vertical="center"/>
    </xf>
    <xf numFmtId="0" fontId="72" fillId="22" borderId="55" xfId="0" applyFont="1" applyFill="1" applyBorder="1" applyAlignment="1">
      <alignment horizontal="right" vertical="center"/>
    </xf>
    <xf numFmtId="0" fontId="72" fillId="22" borderId="56" xfId="0" applyFont="1" applyFill="1" applyBorder="1" applyAlignment="1">
      <alignment horizontal="right" vertical="center"/>
    </xf>
    <xf numFmtId="4" fontId="73" fillId="0" borderId="9" xfId="0" applyNumberFormat="1" applyFont="1" applyBorder="1" applyAlignment="1">
      <alignment horizontal="center" vertical="center"/>
    </xf>
    <xf numFmtId="4" fontId="73" fillId="0" borderId="0" xfId="0" applyNumberFormat="1" applyFont="1" applyAlignment="1">
      <alignment horizontal="center" vertical="center"/>
    </xf>
    <xf numFmtId="4" fontId="74" fillId="0" borderId="0" xfId="0" applyNumberFormat="1" applyFont="1" applyAlignment="1">
      <alignment horizontal="center" vertical="center"/>
    </xf>
    <xf numFmtId="0" fontId="73" fillId="0" borderId="0" xfId="0" applyFont="1" applyAlignment="1">
      <alignment vertical="center"/>
    </xf>
    <xf numFmtId="0" fontId="66" fillId="22" borderId="55" xfId="0" applyFont="1" applyFill="1" applyBorder="1" applyAlignment="1">
      <alignment horizontal="right" vertical="center"/>
    </xf>
    <xf numFmtId="0" fontId="66" fillId="22" borderId="56" xfId="0" applyFont="1" applyFill="1" applyBorder="1" applyAlignment="1">
      <alignment horizontal="right" vertical="center"/>
    </xf>
    <xf numFmtId="10" fontId="61" fillId="0" borderId="54" xfId="0" applyNumberFormat="1" applyFont="1" applyBorder="1" applyAlignment="1">
      <alignment vertical="center"/>
    </xf>
    <xf numFmtId="0" fontId="61" fillId="0" borderId="54" xfId="0" applyFont="1" applyBorder="1" applyAlignment="1">
      <alignment vertical="center"/>
    </xf>
    <xf numFmtId="0" fontId="70" fillId="22" borderId="56" xfId="0" applyFont="1" applyFill="1" applyBorder="1" applyAlignment="1">
      <alignment horizontal="right" vertical="center"/>
    </xf>
    <xf numFmtId="4" fontId="69" fillId="0" borderId="9" xfId="0" applyNumberFormat="1" applyFont="1" applyBorder="1" applyAlignment="1">
      <alignment horizontal="center" vertical="center" shrinkToFit="1"/>
    </xf>
    <xf numFmtId="4" fontId="61" fillId="0" borderId="0" xfId="0" applyNumberFormat="1" applyFont="1" applyAlignment="1">
      <alignment vertical="center"/>
    </xf>
    <xf numFmtId="0" fontId="66" fillId="0" borderId="0" xfId="0" applyFont="1" applyFill="1" applyAlignment="1">
      <alignment vertical="center"/>
    </xf>
    <xf numFmtId="0" fontId="61" fillId="0" borderId="0" xfId="36" applyNumberFormat="1" applyFont="1" applyFill="1" applyBorder="1" applyAlignment="1" applyProtection="1">
      <alignment horizontal="left" vertical="center"/>
    </xf>
    <xf numFmtId="0" fontId="61" fillId="0" borderId="10" xfId="36" applyNumberFormat="1" applyFont="1" applyFill="1" applyBorder="1" applyAlignment="1" applyProtection="1">
      <alignment horizontal="left" vertical="center"/>
    </xf>
    <xf numFmtId="0" fontId="61" fillId="0" borderId="0" xfId="36" applyNumberFormat="1" applyFont="1" applyFill="1" applyBorder="1" applyAlignment="1" applyProtection="1">
      <alignment vertical="center"/>
    </xf>
    <xf numFmtId="0" fontId="61" fillId="0" borderId="0" xfId="0" applyNumberFormat="1" applyFont="1" applyFill="1" applyBorder="1" applyAlignment="1" applyProtection="1">
      <alignment vertical="center"/>
    </xf>
    <xf numFmtId="0" fontId="75" fillId="0" borderId="0" xfId="36" applyFont="1" applyFill="1"/>
    <xf numFmtId="0" fontId="71" fillId="0" borderId="0" xfId="0" applyFont="1" applyAlignment="1">
      <alignment vertical="center"/>
    </xf>
    <xf numFmtId="0" fontId="47" fillId="0" borderId="13" xfId="0" applyFont="1" applyFill="1" applyBorder="1" applyAlignment="1">
      <alignment horizontal="center" vertical="center" wrapText="1"/>
    </xf>
    <xf numFmtId="0" fontId="48" fillId="0" borderId="0" xfId="48" applyFont="1" applyFill="1"/>
    <xf numFmtId="0" fontId="65" fillId="0" borderId="28" xfId="48" applyFont="1" applyFill="1" applyBorder="1" applyAlignment="1">
      <alignment horizontal="center" vertical="center"/>
    </xf>
    <xf numFmtId="0" fontId="65" fillId="0" borderId="29" xfId="48" applyFont="1" applyFill="1" applyBorder="1" applyAlignment="1">
      <alignment horizontal="center" vertical="center"/>
    </xf>
    <xf numFmtId="0" fontId="65" fillId="0" borderId="29" xfId="48" applyFont="1" applyFill="1" applyBorder="1" applyAlignment="1" applyProtection="1">
      <alignment horizontal="center" vertical="center"/>
      <protection locked="0"/>
    </xf>
    <xf numFmtId="0" fontId="65" fillId="0" borderId="30" xfId="48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 wrapText="1"/>
    </xf>
    <xf numFmtId="0" fontId="48" fillId="0" borderId="7" xfId="0" applyFont="1" applyFill="1" applyBorder="1" applyAlignment="1">
      <alignment horizontal="center" vertical="center" wrapText="1"/>
    </xf>
    <xf numFmtId="0" fontId="47" fillId="0" borderId="38" xfId="0" applyFont="1" applyFill="1" applyBorder="1" applyAlignment="1">
      <alignment horizontal="center" vertical="center" wrapText="1"/>
    </xf>
    <xf numFmtId="0" fontId="77" fillId="0" borderId="7" xfId="0" applyFont="1" applyFill="1" applyBorder="1"/>
    <xf numFmtId="0" fontId="77" fillId="0" borderId="22" xfId="0" applyFont="1" applyFill="1" applyBorder="1"/>
    <xf numFmtId="0" fontId="78" fillId="0" borderId="0" xfId="0" applyFont="1" applyFill="1" applyBorder="1"/>
    <xf numFmtId="0" fontId="48" fillId="0" borderId="18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 wrapText="1"/>
    </xf>
    <xf numFmtId="2" fontId="48" fillId="0" borderId="9" xfId="0" applyNumberFormat="1" applyFont="1" applyFill="1" applyBorder="1" applyAlignment="1">
      <alignment horizontal="center" vertical="center" wrapText="1"/>
    </xf>
    <xf numFmtId="4" fontId="48" fillId="0" borderId="9" xfId="0" applyNumberFormat="1" applyFont="1" applyFill="1" applyBorder="1" applyAlignment="1">
      <alignment horizontal="right" vertical="center" wrapText="1"/>
    </xf>
    <xf numFmtId="4" fontId="48" fillId="0" borderId="16" xfId="0" applyNumberFormat="1" applyFont="1" applyFill="1" applyBorder="1" applyAlignment="1">
      <alignment horizontal="right" vertical="center" wrapText="1"/>
    </xf>
    <xf numFmtId="0" fontId="79" fillId="0" borderId="0" xfId="0" applyFont="1" applyFill="1" applyBorder="1"/>
    <xf numFmtId="4" fontId="48" fillId="0" borderId="31" xfId="0" applyNumberFormat="1" applyFont="1" applyFill="1" applyBorder="1" applyAlignment="1">
      <alignment horizontal="right" vertical="center" wrapText="1"/>
    </xf>
    <xf numFmtId="4" fontId="48" fillId="0" borderId="7" xfId="0" applyNumberFormat="1" applyFont="1" applyFill="1" applyBorder="1" applyAlignment="1">
      <alignment horizontal="right" vertical="center" wrapText="1"/>
    </xf>
    <xf numFmtId="4" fontId="48" fillId="0" borderId="35" xfId="0" applyNumberFormat="1" applyFont="1" applyFill="1" applyBorder="1" applyAlignment="1">
      <alignment horizontal="right" vertical="center" wrapText="1"/>
    </xf>
    <xf numFmtId="0" fontId="78" fillId="0" borderId="0" xfId="0" applyFont="1" applyFill="1"/>
    <xf numFmtId="0" fontId="47" fillId="0" borderId="0" xfId="0" applyFont="1" applyFill="1" applyAlignment="1">
      <alignment horizontal="center"/>
    </xf>
    <xf numFmtId="0" fontId="48" fillId="0" borderId="0" xfId="0" applyFont="1" applyFill="1"/>
    <xf numFmtId="0" fontId="47" fillId="0" borderId="0" xfId="48" applyFont="1" applyFill="1" applyBorder="1" applyAlignment="1">
      <alignment horizontal="right"/>
    </xf>
    <xf numFmtId="4" fontId="83" fillId="0" borderId="0" xfId="0" applyNumberFormat="1" applyFont="1" applyFill="1" applyBorder="1" applyAlignment="1"/>
    <xf numFmtId="0" fontId="83" fillId="0" borderId="0" xfId="0" applyFont="1" applyFill="1" applyBorder="1" applyAlignment="1"/>
    <xf numFmtId="4" fontId="47" fillId="0" borderId="0" xfId="48" applyNumberFormat="1" applyFont="1" applyFill="1" applyBorder="1" applyAlignment="1">
      <alignment vertical="center"/>
    </xf>
    <xf numFmtId="0" fontId="79" fillId="0" borderId="0" xfId="0" applyFont="1" applyFill="1"/>
    <xf numFmtId="2" fontId="48" fillId="0" borderId="31" xfId="49" applyNumberFormat="1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2" fontId="48" fillId="0" borderId="13" xfId="0" applyNumberFormat="1" applyFont="1" applyFill="1" applyBorder="1" applyAlignment="1">
      <alignment horizontal="center" vertical="center" wrapText="1"/>
    </xf>
    <xf numFmtId="4" fontId="48" fillId="0" borderId="13" xfId="0" applyNumberFormat="1" applyFont="1" applyFill="1" applyBorder="1" applyAlignment="1">
      <alignment horizontal="right" vertical="center" wrapText="1"/>
    </xf>
    <xf numFmtId="0" fontId="48" fillId="0" borderId="20" xfId="48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right" vertical="center" wrapText="1"/>
    </xf>
    <xf numFmtId="0" fontId="48" fillId="0" borderId="11" xfId="48" applyFont="1" applyFill="1" applyBorder="1" applyAlignment="1">
      <alignment vertical="center"/>
    </xf>
    <xf numFmtId="4" fontId="48" fillId="0" borderId="11" xfId="48" applyNumberFormat="1" applyFont="1" applyFill="1" applyBorder="1" applyAlignment="1">
      <alignment horizontal="right" vertical="center"/>
    </xf>
    <xf numFmtId="0" fontId="48" fillId="0" borderId="0" xfId="48" applyFont="1" applyFill="1" applyBorder="1" applyAlignment="1">
      <alignment vertical="center"/>
    </xf>
    <xf numFmtId="0" fontId="48" fillId="0" borderId="0" xfId="48" applyFont="1" applyFill="1" applyAlignment="1">
      <alignment vertical="center"/>
    </xf>
    <xf numFmtId="0" fontId="48" fillId="0" borderId="19" xfId="48" applyFont="1" applyFill="1" applyBorder="1" applyAlignment="1">
      <alignment horizontal="center"/>
    </xf>
    <xf numFmtId="0" fontId="47" fillId="0" borderId="13" xfId="0" applyFont="1" applyFill="1" applyBorder="1" applyAlignment="1">
      <alignment horizontal="right"/>
    </xf>
    <xf numFmtId="0" fontId="48" fillId="0" borderId="13" xfId="48" applyFont="1" applyFill="1" applyBorder="1"/>
    <xf numFmtId="4" fontId="48" fillId="0" borderId="13" xfId="48" applyNumberFormat="1" applyFont="1" applyFill="1" applyBorder="1" applyAlignment="1">
      <alignment horizontal="right" vertical="center"/>
    </xf>
    <xf numFmtId="4" fontId="48" fillId="0" borderId="13" xfId="0" applyNumberFormat="1" applyFont="1" applyFill="1" applyBorder="1" applyAlignment="1">
      <alignment horizontal="right" vertical="center"/>
    </xf>
    <xf numFmtId="4" fontId="84" fillId="0" borderId="14" xfId="0" applyNumberFormat="1" applyFont="1" applyFill="1" applyBorder="1" applyAlignment="1">
      <alignment horizontal="right" vertical="center"/>
    </xf>
    <xf numFmtId="0" fontId="48" fillId="0" borderId="0" xfId="48" applyFont="1" applyFill="1" applyBorder="1"/>
    <xf numFmtId="2" fontId="48" fillId="0" borderId="0" xfId="0" applyNumberFormat="1" applyFont="1" applyFill="1" applyBorder="1" applyAlignment="1">
      <alignment horizontal="center" vertical="center" wrapText="1"/>
    </xf>
    <xf numFmtId="0" fontId="47" fillId="0" borderId="31" xfId="49" applyNumberFormat="1" applyFont="1" applyFill="1" applyBorder="1" applyAlignment="1">
      <alignment horizontal="center" vertical="center" wrapText="1"/>
    </xf>
    <xf numFmtId="2" fontId="52" fillId="22" borderId="9" xfId="0" applyNumberFormat="1" applyFont="1" applyFill="1" applyBorder="1" applyAlignment="1">
      <alignment horizontal="right" vertical="center" wrapText="1"/>
    </xf>
    <xf numFmtId="0" fontId="85" fillId="0" borderId="0" xfId="38" applyFont="1" applyFill="1"/>
    <xf numFmtId="0" fontId="57" fillId="0" borderId="0" xfId="0" applyFont="1" applyFill="1" applyBorder="1" applyAlignment="1">
      <alignment vertical="center"/>
    </xf>
    <xf numFmtId="2" fontId="2" fillId="0" borderId="0" xfId="0" applyNumberFormat="1" applyFont="1" applyFill="1" applyBorder="1" applyAlignment="1" applyProtection="1">
      <alignment horizontal="left" vertical="center"/>
    </xf>
    <xf numFmtId="0" fontId="86" fillId="0" borderId="0" xfId="48" applyFont="1" applyFill="1" applyAlignment="1">
      <alignment vertical="center"/>
    </xf>
    <xf numFmtId="4" fontId="38" fillId="0" borderId="9" xfId="48" applyNumberFormat="1" applyFont="1" applyFill="1" applyBorder="1" applyAlignment="1">
      <alignment vertical="center"/>
    </xf>
    <xf numFmtId="0" fontId="79" fillId="0" borderId="18" xfId="48" applyFont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22" borderId="31" xfId="51" applyNumberFormat="1" applyFont="1" applyFill="1" applyBorder="1" applyAlignment="1">
      <alignment horizontal="right" wrapText="1"/>
    </xf>
    <xf numFmtId="0" fontId="61" fillId="22" borderId="7" xfId="0" applyFont="1" applyFill="1" applyBorder="1" applyAlignment="1">
      <alignment horizontal="center" vertical="center" wrapText="1"/>
    </xf>
    <xf numFmtId="0" fontId="9" fillId="0" borderId="0" xfId="38" applyFont="1" applyFill="1" applyAlignment="1">
      <alignment horizontal="left"/>
    </xf>
    <xf numFmtId="49" fontId="61" fillId="22" borderId="36" xfId="0" applyNumberFormat="1" applyFont="1" applyFill="1" applyBorder="1" applyAlignment="1">
      <alignment horizontal="center" vertical="center" wrapText="1"/>
    </xf>
    <xf numFmtId="0" fontId="2" fillId="0" borderId="0" xfId="48" applyFont="1" applyFill="1" applyAlignment="1">
      <alignment horizontal="left"/>
    </xf>
    <xf numFmtId="0" fontId="51" fillId="0" borderId="0" xfId="48" applyFont="1" applyFill="1" applyAlignment="1">
      <alignment horizontal="left"/>
    </xf>
    <xf numFmtId="0" fontId="9" fillId="0" borderId="0" xfId="48" applyFont="1" applyFill="1" applyAlignment="1">
      <alignment horizontal="left"/>
    </xf>
    <xf numFmtId="0" fontId="61" fillId="22" borderId="7" xfId="0" applyFont="1" applyFill="1" applyBorder="1" applyAlignment="1">
      <alignment horizontal="center" vertical="center" wrapText="1"/>
    </xf>
    <xf numFmtId="0" fontId="58" fillId="0" borderId="31" xfId="36" applyFont="1" applyFill="1" applyBorder="1" applyAlignment="1">
      <alignment horizontal="center" vertical="center" textRotation="90" wrapText="1"/>
    </xf>
    <xf numFmtId="0" fontId="87" fillId="0" borderId="33" xfId="36" applyFont="1" applyFill="1" applyBorder="1" applyAlignment="1">
      <alignment vertical="center"/>
    </xf>
    <xf numFmtId="0" fontId="88" fillId="0" borderId="33" xfId="36" applyFont="1" applyFill="1" applyBorder="1" applyAlignment="1">
      <alignment vertical="center"/>
    </xf>
    <xf numFmtId="0" fontId="87" fillId="0" borderId="9" xfId="36" applyFont="1" applyFill="1" applyBorder="1" applyAlignment="1">
      <alignment vertical="center"/>
    </xf>
    <xf numFmtId="0" fontId="52" fillId="0" borderId="9" xfId="0" applyNumberFormat="1" applyFont="1" applyFill="1" applyBorder="1" applyAlignment="1">
      <alignment horizontal="left" vertical="center" wrapText="1"/>
    </xf>
    <xf numFmtId="0" fontId="52" fillId="0" borderId="9" xfId="52" applyNumberFormat="1" applyFont="1" applyFill="1" applyBorder="1" applyAlignment="1">
      <alignment horizontal="center" vertical="center"/>
    </xf>
    <xf numFmtId="4" fontId="52" fillId="0" borderId="9" xfId="0" applyNumberFormat="1" applyFont="1" applyFill="1" applyBorder="1" applyAlignment="1">
      <alignment horizontal="center" vertical="center" shrinkToFit="1"/>
    </xf>
    <xf numFmtId="2" fontId="52" fillId="23" borderId="9" xfId="0" applyNumberFormat="1" applyFont="1" applyFill="1" applyBorder="1" applyAlignment="1" applyProtection="1">
      <alignment horizontal="center" vertical="center"/>
    </xf>
    <xf numFmtId="4" fontId="52" fillId="0" borderId="38" xfId="0" applyNumberFormat="1" applyFont="1" applyFill="1" applyBorder="1" applyAlignment="1">
      <alignment horizontal="center" vertical="center" shrinkToFit="1"/>
    </xf>
    <xf numFmtId="2" fontId="52" fillId="0" borderId="38" xfId="0" applyNumberFormat="1" applyFont="1" applyFill="1" applyBorder="1" applyAlignment="1" applyProtection="1">
      <alignment horizontal="center" vertical="center" shrinkToFit="1"/>
      <protection locked="0"/>
    </xf>
    <xf numFmtId="4" fontId="52" fillId="0" borderId="38" xfId="0" applyNumberFormat="1" applyFont="1" applyFill="1" applyBorder="1" applyAlignment="1" applyProtection="1">
      <alignment horizontal="center" vertical="center" shrinkToFit="1"/>
    </xf>
    <xf numFmtId="0" fontId="52" fillId="0" borderId="9" xfId="0" applyFont="1" applyFill="1" applyBorder="1" applyAlignment="1" applyProtection="1">
      <alignment horizontal="center" vertical="center"/>
    </xf>
    <xf numFmtId="0" fontId="52" fillId="0" borderId="9" xfId="0" applyNumberFormat="1" applyFont="1" applyFill="1" applyBorder="1" applyAlignment="1">
      <alignment horizontal="right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2" fontId="52" fillId="0" borderId="9" xfId="0" applyNumberFormat="1" applyFont="1" applyFill="1" applyBorder="1" applyAlignment="1">
      <alignment horizontal="center" vertical="center" shrinkToFit="1"/>
    </xf>
    <xf numFmtId="0" fontId="56" fillId="0" borderId="0" xfId="0" applyFont="1" applyFill="1" applyBorder="1" applyAlignment="1" applyProtection="1">
      <alignment vertical="center"/>
      <protection locked="0"/>
    </xf>
    <xf numFmtId="4" fontId="66" fillId="0" borderId="0" xfId="0" applyNumberFormat="1" applyFont="1" applyFill="1" applyAlignment="1">
      <alignment vertical="center"/>
    </xf>
    <xf numFmtId="0" fontId="61" fillId="22" borderId="7" xfId="0" applyFont="1" applyFill="1" applyBorder="1" applyAlignment="1">
      <alignment horizontal="center" vertical="center" wrapText="1"/>
    </xf>
    <xf numFmtId="0" fontId="58" fillId="0" borderId="31" xfId="36" applyFont="1" applyFill="1" applyBorder="1" applyAlignment="1">
      <alignment horizontal="center" vertical="center" textRotation="90" wrapText="1"/>
    </xf>
    <xf numFmtId="0" fontId="2" fillId="0" borderId="0" xfId="36" applyFont="1" applyFill="1" applyAlignment="1">
      <alignment vertical="center"/>
    </xf>
    <xf numFmtId="0" fontId="91" fillId="0" borderId="0" xfId="0" applyFont="1" applyFill="1" applyAlignment="1">
      <alignment horizontal="center" vertical="center"/>
    </xf>
    <xf numFmtId="0" fontId="9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5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14" fontId="2" fillId="0" borderId="0" xfId="0" applyNumberFormat="1" applyFont="1" applyFill="1" applyAlignment="1">
      <alignment horizontal="right" vertical="center"/>
    </xf>
    <xf numFmtId="0" fontId="13" fillId="0" borderId="0" xfId="36" applyFont="1" applyFill="1" applyAlignment="1">
      <alignment vertical="center"/>
    </xf>
    <xf numFmtId="0" fontId="13" fillId="0" borderId="9" xfId="36" applyFont="1" applyFill="1" applyBorder="1" applyAlignment="1">
      <alignment horizontal="center" vertical="center" wrapText="1"/>
    </xf>
    <xf numFmtId="0" fontId="13" fillId="0" borderId="38" xfId="54" applyFont="1" applyFill="1" applyBorder="1" applyAlignment="1">
      <alignment horizontal="center" vertical="top" wrapText="1"/>
    </xf>
    <xf numFmtId="0" fontId="59" fillId="0" borderId="9" xfId="36" applyFont="1" applyFill="1" applyBorder="1" applyAlignment="1">
      <alignment horizontal="center" vertical="center" wrapText="1"/>
    </xf>
    <xf numFmtId="2" fontId="52" fillId="22" borderId="9" xfId="0" applyNumberFormat="1" applyFont="1" applyFill="1" applyBorder="1" applyAlignment="1">
      <alignment horizontal="center" vertical="center" wrapText="1"/>
    </xf>
    <xf numFmtId="2" fontId="80" fillId="0" borderId="9" xfId="0" applyNumberFormat="1" applyFont="1" applyFill="1" applyBorder="1" applyAlignment="1">
      <alignment horizontal="center" vertical="center" wrapText="1"/>
    </xf>
    <xf numFmtId="2" fontId="52" fillId="0" borderId="16" xfId="0" applyNumberFormat="1" applyFont="1" applyBorder="1" applyAlignment="1">
      <alignment horizontal="center" vertical="center" wrapText="1"/>
    </xf>
    <xf numFmtId="2" fontId="80" fillId="0" borderId="31" xfId="0" applyNumberFormat="1" applyFont="1" applyFill="1" applyBorder="1" applyAlignment="1">
      <alignment horizontal="center" vertical="center" wrapText="1"/>
    </xf>
    <xf numFmtId="2" fontId="52" fillId="22" borderId="31" xfId="0" applyNumberFormat="1" applyFont="1" applyFill="1" applyBorder="1" applyAlignment="1">
      <alignment horizontal="center" vertical="center" wrapText="1"/>
    </xf>
    <xf numFmtId="2" fontId="52" fillId="0" borderId="32" xfId="0" applyNumberFormat="1" applyFont="1" applyBorder="1" applyAlignment="1">
      <alignment horizontal="center" vertical="center" wrapText="1"/>
    </xf>
    <xf numFmtId="0" fontId="2" fillId="0" borderId="38" xfId="0" applyFont="1" applyFill="1" applyBorder="1" applyAlignment="1">
      <alignment vertical="center" wrapText="1"/>
    </xf>
    <xf numFmtId="0" fontId="92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2" fillId="0" borderId="9" xfId="36" applyFont="1" applyFill="1" applyBorder="1" applyAlignment="1">
      <alignment vertical="center" wrapText="1"/>
    </xf>
    <xf numFmtId="4" fontId="64" fillId="0" borderId="9" xfId="36" applyNumberFormat="1" applyFont="1" applyFill="1" applyBorder="1" applyAlignment="1">
      <alignment horizontal="left" vertical="center"/>
    </xf>
    <xf numFmtId="4" fontId="2" fillId="0" borderId="9" xfId="36" applyNumberFormat="1" applyFont="1" applyFill="1" applyBorder="1" applyAlignment="1">
      <alignment vertical="center" wrapText="1"/>
    </xf>
    <xf numFmtId="4" fontId="10" fillId="0" borderId="58" xfId="0" applyNumberFormat="1" applyFont="1" applyFill="1" applyBorder="1" applyAlignment="1">
      <alignment horizontal="center" vertical="center" shrinkToFit="1"/>
    </xf>
    <xf numFmtId="9" fontId="2" fillId="0" borderId="9" xfId="36" applyNumberFormat="1" applyFont="1" applyFill="1" applyBorder="1" applyAlignment="1">
      <alignment horizontal="center" vertical="center"/>
    </xf>
    <xf numFmtId="4" fontId="35" fillId="0" borderId="16" xfId="36" applyNumberFormat="1" applyFont="1" applyFill="1" applyBorder="1" applyAlignment="1">
      <alignment horizontal="center" vertical="center" shrinkToFit="1"/>
    </xf>
    <xf numFmtId="4" fontId="64" fillId="0" borderId="16" xfId="36" applyNumberFormat="1" applyFont="1" applyFill="1" applyBorder="1" applyAlignment="1">
      <alignment horizontal="center" vertical="center" shrinkToFit="1"/>
    </xf>
    <xf numFmtId="0" fontId="5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61" xfId="54" applyFont="1" applyFill="1" applyBorder="1" applyAlignment="1">
      <alignment horizontal="center" vertical="center" textRotation="90" wrapText="1"/>
    </xf>
    <xf numFmtId="0" fontId="15" fillId="0" borderId="61" xfId="54" applyFont="1" applyFill="1" applyBorder="1" applyAlignment="1">
      <alignment horizontal="center" vertical="center" textRotation="90" wrapText="1"/>
    </xf>
    <xf numFmtId="0" fontId="15" fillId="0" borderId="62" xfId="54" applyFont="1" applyFill="1" applyBorder="1" applyAlignment="1">
      <alignment horizontal="center" vertical="center" textRotation="90" wrapText="1"/>
    </xf>
    <xf numFmtId="0" fontId="58" fillId="0" borderId="63" xfId="36" applyFont="1" applyFill="1" applyBorder="1" applyAlignment="1">
      <alignment horizontal="center" vertical="center" textRotation="90" wrapText="1"/>
    </xf>
    <xf numFmtId="0" fontId="58" fillId="0" borderId="59" xfId="36" applyFont="1" applyFill="1" applyBorder="1" applyAlignment="1">
      <alignment horizontal="center" vertical="center" textRotation="90" wrapText="1"/>
    </xf>
    <xf numFmtId="0" fontId="13" fillId="0" borderId="60" xfId="54" applyFont="1" applyFill="1" applyBorder="1" applyAlignment="1">
      <alignment horizontal="center" vertical="top" wrapText="1"/>
    </xf>
    <xf numFmtId="0" fontId="6" fillId="0" borderId="60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left" vertical="center" wrapText="1"/>
    </xf>
    <xf numFmtId="2" fontId="80" fillId="0" borderId="59" xfId="0" applyNumberFormat="1" applyFont="1" applyFill="1" applyBorder="1" applyAlignment="1">
      <alignment horizontal="center" vertical="center" wrapText="1"/>
    </xf>
    <xf numFmtId="2" fontId="52" fillId="22" borderId="59" xfId="0" applyNumberFormat="1" applyFont="1" applyFill="1" applyBorder="1" applyAlignment="1">
      <alignment horizontal="center" vertical="center" wrapText="1"/>
    </xf>
    <xf numFmtId="2" fontId="52" fillId="0" borderId="64" xfId="0" applyNumberFormat="1" applyFont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right" vertical="center" wrapText="1"/>
    </xf>
    <xf numFmtId="4" fontId="10" fillId="0" borderId="60" xfId="0" applyNumberFormat="1" applyFont="1" applyFill="1" applyBorder="1" applyAlignment="1">
      <alignment horizontal="center" vertical="center" shrinkToFit="1"/>
    </xf>
    <xf numFmtId="2" fontId="10" fillId="0" borderId="60" xfId="0" applyNumberFormat="1" applyFont="1" applyFill="1" applyBorder="1" applyAlignment="1" applyProtection="1">
      <alignment horizontal="center" vertical="center" shrinkToFit="1"/>
      <protection locked="0"/>
    </xf>
    <xf numFmtId="4" fontId="10" fillId="0" borderId="60" xfId="0" applyNumberFormat="1" applyFont="1" applyFill="1" applyBorder="1" applyAlignment="1" applyProtection="1">
      <alignment horizontal="center" vertical="center" shrinkToFit="1"/>
    </xf>
    <xf numFmtId="0" fontId="47" fillId="0" borderId="60" xfId="0" applyFont="1" applyFill="1" applyBorder="1" applyAlignment="1">
      <alignment horizontal="center" vertical="center" wrapText="1"/>
    </xf>
    <xf numFmtId="0" fontId="48" fillId="0" borderId="60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center" wrapText="1"/>
    </xf>
    <xf numFmtId="49" fontId="10" fillId="0" borderId="7" xfId="0" applyNumberFormat="1" applyFont="1" applyFill="1" applyBorder="1" applyAlignment="1">
      <alignment vertical="center" wrapText="1"/>
    </xf>
    <xf numFmtId="0" fontId="59" fillId="0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48" fillId="0" borderId="60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vertical="center" wrapText="1"/>
    </xf>
    <xf numFmtId="0" fontId="47" fillId="0" borderId="60" xfId="0" applyFont="1" applyFill="1" applyBorder="1" applyAlignment="1">
      <alignment vertical="center" wrapText="1"/>
    </xf>
    <xf numFmtId="0" fontId="48" fillId="0" borderId="0" xfId="36" applyFont="1" applyFill="1" applyAlignment="1">
      <alignment vertical="center"/>
    </xf>
    <xf numFmtId="0" fontId="94" fillId="0" borderId="0" xfId="0" applyFont="1" applyFill="1" applyAlignment="1">
      <alignment horizontal="center" vertical="center"/>
    </xf>
    <xf numFmtId="0" fontId="94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right" vertical="center"/>
    </xf>
    <xf numFmtId="0" fontId="49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right" vertical="center"/>
    </xf>
    <xf numFmtId="0" fontId="49" fillId="0" borderId="49" xfId="54" applyFont="1" applyFill="1" applyBorder="1" applyAlignment="1">
      <alignment horizontal="center" vertical="center" textRotation="90" wrapText="1"/>
    </xf>
    <xf numFmtId="0" fontId="49" fillId="0" borderId="61" xfId="54" applyFont="1" applyFill="1" applyBorder="1" applyAlignment="1">
      <alignment horizontal="center" vertical="center" textRotation="90" wrapText="1"/>
    </xf>
    <xf numFmtId="0" fontId="49" fillId="0" borderId="62" xfId="54" applyFont="1" applyFill="1" applyBorder="1" applyAlignment="1">
      <alignment horizontal="center" vertical="center" textRotation="90" wrapText="1"/>
    </xf>
    <xf numFmtId="0" fontId="49" fillId="0" borderId="50" xfId="36" applyFont="1" applyFill="1" applyBorder="1" applyAlignment="1">
      <alignment horizontal="center" vertical="center" textRotation="90" wrapText="1"/>
    </xf>
    <xf numFmtId="0" fontId="49" fillId="0" borderId="63" xfId="36" applyFont="1" applyFill="1" applyBorder="1" applyAlignment="1">
      <alignment horizontal="center" vertical="center" textRotation="90" wrapText="1"/>
    </xf>
    <xf numFmtId="0" fontId="48" fillId="0" borderId="9" xfId="36" applyFont="1" applyFill="1" applyBorder="1" applyAlignment="1">
      <alignment horizontal="center" vertical="center" wrapText="1"/>
    </xf>
    <xf numFmtId="0" fontId="48" fillId="0" borderId="60" xfId="54" applyFont="1" applyFill="1" applyBorder="1" applyAlignment="1">
      <alignment horizontal="center" vertical="top" wrapText="1"/>
    </xf>
    <xf numFmtId="2" fontId="48" fillId="22" borderId="9" xfId="0" applyNumberFormat="1" applyFont="1" applyFill="1" applyBorder="1" applyAlignment="1">
      <alignment horizontal="center" vertical="center" wrapText="1"/>
    </xf>
    <xf numFmtId="2" fontId="48" fillId="0" borderId="16" xfId="0" applyNumberFormat="1" applyFont="1" applyBorder="1" applyAlignment="1">
      <alignment horizontal="center" vertical="center" wrapText="1"/>
    </xf>
    <xf numFmtId="0" fontId="48" fillId="0" borderId="0" xfId="0" applyFont="1"/>
    <xf numFmtId="2" fontId="48" fillId="23" borderId="9" xfId="0" applyNumberFormat="1" applyFont="1" applyFill="1" applyBorder="1" applyAlignment="1" applyProtection="1">
      <alignment horizontal="center" vertical="center"/>
    </xf>
    <xf numFmtId="2" fontId="48" fillId="0" borderId="59" xfId="0" applyNumberFormat="1" applyFont="1" applyFill="1" applyBorder="1" applyAlignment="1">
      <alignment horizontal="center" vertical="center" wrapText="1"/>
    </xf>
    <xf numFmtId="2" fontId="48" fillId="22" borderId="59" xfId="0" applyNumberFormat="1" applyFont="1" applyFill="1" applyBorder="1" applyAlignment="1">
      <alignment horizontal="center" vertical="center" wrapText="1"/>
    </xf>
    <xf numFmtId="2" fontId="48" fillId="0" borderId="64" xfId="0" applyNumberFormat="1" applyFont="1" applyBorder="1" applyAlignment="1">
      <alignment horizontal="center" vertical="center" wrapText="1"/>
    </xf>
    <xf numFmtId="0" fontId="48" fillId="0" borderId="59" xfId="0" applyFont="1" applyFill="1" applyBorder="1" applyAlignment="1">
      <alignment horizontal="center" vertical="center" wrapText="1"/>
    </xf>
    <xf numFmtId="0" fontId="48" fillId="0" borderId="62" xfId="0" applyFont="1" applyFill="1" applyBorder="1" applyAlignment="1">
      <alignment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61" applyFont="1" applyFill="1" applyBorder="1" applyAlignment="1">
      <alignment horizontal="left" vertical="center" wrapText="1"/>
    </xf>
    <xf numFmtId="0" fontId="48" fillId="0" borderId="9" xfId="61" applyFont="1" applyFill="1" applyBorder="1" applyAlignment="1" applyProtection="1">
      <alignment horizontal="center" vertical="center"/>
    </xf>
    <xf numFmtId="165" fontId="48" fillId="0" borderId="9" xfId="61" applyNumberFormat="1" applyFont="1" applyFill="1" applyBorder="1" applyAlignment="1">
      <alignment horizontal="center" vertical="center" shrinkToFit="1"/>
    </xf>
    <xf numFmtId="0" fontId="48" fillId="0" borderId="0" xfId="61" applyFont="1" applyFill="1" applyAlignment="1">
      <alignment vertical="center"/>
    </xf>
    <xf numFmtId="0" fontId="48" fillId="0" borderId="9" xfId="61" applyFont="1" applyFill="1" applyBorder="1" applyAlignment="1">
      <alignment horizontal="right" vertical="center" wrapText="1"/>
    </xf>
    <xf numFmtId="0" fontId="48" fillId="0" borderId="57" xfId="0" applyFont="1" applyFill="1" applyBorder="1" applyAlignment="1">
      <alignment vertical="center" wrapText="1"/>
    </xf>
    <xf numFmtId="2" fontId="48" fillId="0" borderId="7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0" fontId="48" fillId="0" borderId="60" xfId="0" applyFont="1" applyFill="1" applyBorder="1" applyAlignment="1">
      <alignment horizontal="right" vertical="center" wrapText="1"/>
    </xf>
    <xf numFmtId="0" fontId="48" fillId="0" borderId="9" xfId="36" applyFont="1" applyFill="1" applyBorder="1" applyAlignment="1">
      <alignment vertical="center" wrapText="1"/>
    </xf>
    <xf numFmtId="4" fontId="94" fillId="0" borderId="9" xfId="36" applyNumberFormat="1" applyFont="1" applyFill="1" applyBorder="1" applyAlignment="1">
      <alignment horizontal="left" vertical="center"/>
    </xf>
    <xf numFmtId="4" fontId="48" fillId="0" borderId="9" xfId="36" applyNumberFormat="1" applyFont="1" applyFill="1" applyBorder="1" applyAlignment="1">
      <alignment vertical="center" wrapText="1"/>
    </xf>
    <xf numFmtId="4" fontId="48" fillId="0" borderId="60" xfId="0" applyNumberFormat="1" applyFont="1" applyFill="1" applyBorder="1" applyAlignment="1">
      <alignment horizontal="center" vertical="center" shrinkToFit="1"/>
    </xf>
    <xf numFmtId="2" fontId="48" fillId="0" borderId="60" xfId="0" applyNumberFormat="1" applyFont="1" applyFill="1" applyBorder="1" applyAlignment="1" applyProtection="1">
      <alignment horizontal="center" vertical="center" shrinkToFit="1"/>
      <protection locked="0"/>
    </xf>
    <xf numFmtId="4" fontId="48" fillId="0" borderId="60" xfId="0" applyNumberFormat="1" applyFont="1" applyFill="1" applyBorder="1" applyAlignment="1" applyProtection="1">
      <alignment horizontal="center" vertical="center" shrinkToFit="1"/>
    </xf>
    <xf numFmtId="9" fontId="48" fillId="0" borderId="9" xfId="36" applyNumberFormat="1" applyFont="1" applyFill="1" applyBorder="1" applyAlignment="1">
      <alignment horizontal="center" vertical="center"/>
    </xf>
    <xf numFmtId="4" fontId="48" fillId="0" borderId="9" xfId="36" applyNumberFormat="1" applyFont="1" applyFill="1" applyBorder="1" applyAlignment="1">
      <alignment horizontal="center" vertical="center" shrinkToFit="1"/>
    </xf>
    <xf numFmtId="4" fontId="49" fillId="0" borderId="9" xfId="36" applyNumberFormat="1" applyFont="1" applyFill="1" applyBorder="1" applyAlignment="1">
      <alignment horizontal="center" vertical="center" shrinkToFit="1"/>
    </xf>
    <xf numFmtId="4" fontId="49" fillId="0" borderId="16" xfId="36" applyNumberFormat="1" applyFont="1" applyFill="1" applyBorder="1" applyAlignment="1">
      <alignment horizontal="center" vertical="center" shrinkToFit="1"/>
    </xf>
    <xf numFmtId="4" fontId="94" fillId="0" borderId="9" xfId="36" applyNumberFormat="1" applyFont="1" applyFill="1" applyBorder="1" applyAlignment="1">
      <alignment horizontal="center" vertical="center" shrinkToFit="1"/>
    </xf>
    <xf numFmtId="4" fontId="94" fillId="0" borderId="16" xfId="36" applyNumberFormat="1" applyFont="1" applyFill="1" applyBorder="1" applyAlignment="1">
      <alignment horizontal="center" vertical="center" shrinkToFit="1"/>
    </xf>
    <xf numFmtId="0" fontId="47" fillId="0" borderId="0" xfId="0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 applyProtection="1">
      <alignment horizontal="left" vertical="center" wrapText="1"/>
      <protection locked="0"/>
    </xf>
    <xf numFmtId="0" fontId="47" fillId="0" borderId="0" xfId="0" applyNumberFormat="1" applyFont="1" applyFill="1" applyBorder="1" applyAlignment="1" applyProtection="1">
      <alignment horizontal="center" vertical="center" shrinkToFit="1"/>
      <protection locked="0"/>
    </xf>
    <xf numFmtId="2" fontId="47" fillId="0" borderId="0" xfId="0" applyNumberFormat="1" applyFont="1" applyFill="1" applyBorder="1" applyAlignment="1" applyProtection="1">
      <alignment horizontal="center" vertical="center" shrinkToFit="1"/>
      <protection locked="0"/>
    </xf>
    <xf numFmtId="2" fontId="4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0" xfId="0" applyFont="1" applyFill="1" applyBorder="1" applyAlignment="1" applyProtection="1">
      <alignment horizontal="center" vertical="center" shrinkToFit="1"/>
      <protection locked="0"/>
    </xf>
    <xf numFmtId="0" fontId="47" fillId="0" borderId="0" xfId="0" applyFont="1" applyFill="1" applyBorder="1" applyAlignment="1" applyProtection="1">
      <alignment vertical="center"/>
      <protection locked="0"/>
    </xf>
    <xf numFmtId="4" fontId="61" fillId="0" borderId="0" xfId="36" applyNumberFormat="1" applyFont="1" applyFill="1" applyBorder="1" applyAlignment="1" applyProtection="1">
      <alignment vertical="center"/>
    </xf>
    <xf numFmtId="4" fontId="67" fillId="0" borderId="0" xfId="36" applyNumberFormat="1" applyFont="1" applyFill="1"/>
    <xf numFmtId="4" fontId="71" fillId="0" borderId="0" xfId="0" applyNumberFormat="1" applyFont="1" applyAlignment="1">
      <alignment vertical="center"/>
    </xf>
    <xf numFmtId="0" fontId="48" fillId="0" borderId="0" xfId="36" applyFont="1" applyFill="1" applyAlignment="1">
      <alignment horizontal="left" vertical="center"/>
    </xf>
    <xf numFmtId="49" fontId="10" fillId="0" borderId="0" xfId="0" applyNumberFormat="1" applyFont="1" applyFill="1" applyBorder="1" applyAlignment="1">
      <alignment vertical="center" wrapText="1"/>
    </xf>
    <xf numFmtId="0" fontId="86" fillId="0" borderId="0" xfId="48" applyFont="1" applyFill="1"/>
    <xf numFmtId="4" fontId="48" fillId="0" borderId="0" xfId="36" applyNumberFormat="1" applyFont="1" applyFill="1" applyAlignment="1">
      <alignment vertical="center"/>
    </xf>
    <xf numFmtId="0" fontId="95" fillId="0" borderId="0" xfId="0" applyFont="1" applyFill="1"/>
    <xf numFmtId="0" fontId="48" fillId="0" borderId="0" xfId="0" applyFont="1" applyFill="1" applyAlignment="1">
      <alignment vertical="center"/>
    </xf>
    <xf numFmtId="0" fontId="49" fillId="0" borderId="59" xfId="36" applyFont="1" applyFill="1" applyBorder="1" applyAlignment="1">
      <alignment horizontal="center" vertical="center" textRotation="90" wrapText="1"/>
    </xf>
    <xf numFmtId="0" fontId="77" fillId="0" borderId="0" xfId="0" applyFont="1" applyFill="1"/>
    <xf numFmtId="0" fontId="77" fillId="0" borderId="0" xfId="0" applyFont="1" applyFill="1" applyBorder="1"/>
    <xf numFmtId="0" fontId="76" fillId="0" borderId="0" xfId="62" applyFont="1"/>
    <xf numFmtId="0" fontId="76" fillId="0" borderId="0" xfId="62" applyFont="1" applyAlignment="1">
      <alignment wrapText="1"/>
    </xf>
    <xf numFmtId="0" fontId="98" fillId="24" borderId="9" xfId="62" applyFont="1" applyFill="1" applyBorder="1"/>
    <xf numFmtId="0" fontId="98" fillId="24" borderId="9" xfId="62" applyFont="1" applyFill="1" applyBorder="1" applyAlignment="1">
      <alignment wrapText="1"/>
    </xf>
    <xf numFmtId="0" fontId="76" fillId="0" borderId="9" xfId="62" applyFont="1" applyBorder="1" applyAlignment="1">
      <alignment horizontal="left"/>
    </xf>
    <xf numFmtId="0" fontId="76" fillId="0" borderId="9" xfId="62" applyFont="1" applyFill="1" applyBorder="1" applyAlignment="1">
      <alignment wrapText="1"/>
    </xf>
    <xf numFmtId="0" fontId="96" fillId="0" borderId="9" xfId="0" applyFont="1" applyBorder="1" applyAlignment="1">
      <alignment vertical="center" wrapText="1"/>
    </xf>
    <xf numFmtId="0" fontId="61" fillId="0" borderId="9" xfId="0" applyFont="1" applyBorder="1" applyAlignment="1">
      <alignment vertical="center" wrapText="1"/>
    </xf>
    <xf numFmtId="9" fontId="61" fillId="23" borderId="51" xfId="0" applyNumberFormat="1" applyFont="1" applyFill="1" applyBorder="1" applyAlignment="1">
      <alignment vertical="center"/>
    </xf>
    <xf numFmtId="9" fontId="73" fillId="23" borderId="54" xfId="0" applyNumberFormat="1" applyFont="1" applyFill="1" applyBorder="1" applyAlignment="1">
      <alignment vertical="center"/>
    </xf>
    <xf numFmtId="9" fontId="61" fillId="23" borderId="54" xfId="0" applyNumberFormat="1" applyFont="1" applyFill="1" applyBorder="1" applyAlignment="1">
      <alignment vertical="center"/>
    </xf>
    <xf numFmtId="0" fontId="99" fillId="0" borderId="9" xfId="0" applyFont="1" applyBorder="1" applyAlignment="1">
      <alignment vertical="center" wrapText="1"/>
    </xf>
    <xf numFmtId="0" fontId="97" fillId="0" borderId="0" xfId="62" applyFont="1" applyAlignment="1">
      <alignment horizontal="left" wrapText="1"/>
    </xf>
    <xf numFmtId="0" fontId="70" fillId="22" borderId="33" xfId="0" applyFont="1" applyFill="1" applyBorder="1" applyAlignment="1">
      <alignment horizontal="right" vertical="center" wrapText="1"/>
    </xf>
    <xf numFmtId="0" fontId="70" fillId="22" borderId="48" xfId="0" applyFont="1" applyFill="1" applyBorder="1" applyAlignment="1">
      <alignment horizontal="right" vertical="center" wrapText="1"/>
    </xf>
    <xf numFmtId="0" fontId="70" fillId="22" borderId="40" xfId="0" applyFont="1" applyFill="1" applyBorder="1" applyAlignment="1">
      <alignment horizontal="right" vertical="center" wrapText="1"/>
    </xf>
    <xf numFmtId="0" fontId="68" fillId="0" borderId="0" xfId="0" applyFont="1" applyAlignment="1">
      <alignment horizontal="center" vertical="center"/>
    </xf>
    <xf numFmtId="0" fontId="66" fillId="22" borderId="31" xfId="0" applyFont="1" applyFill="1" applyBorder="1" applyAlignment="1">
      <alignment horizontal="center" vertical="center" wrapText="1"/>
    </xf>
    <xf numFmtId="0" fontId="66" fillId="22" borderId="7" xfId="0" applyFont="1" applyFill="1" applyBorder="1" applyAlignment="1">
      <alignment horizontal="center" vertical="center" wrapText="1"/>
    </xf>
    <xf numFmtId="0" fontId="66" fillId="22" borderId="33" xfId="0" applyFont="1" applyFill="1" applyBorder="1" applyAlignment="1">
      <alignment horizontal="center" vertical="center" wrapText="1"/>
    </xf>
    <xf numFmtId="0" fontId="66" fillId="22" borderId="48" xfId="0" applyFont="1" applyFill="1" applyBorder="1" applyAlignment="1">
      <alignment horizontal="center" vertical="center" wrapText="1"/>
    </xf>
    <xf numFmtId="0" fontId="66" fillId="22" borderId="40" xfId="0" applyFont="1" applyFill="1" applyBorder="1" applyAlignment="1">
      <alignment horizontal="center" vertical="center" wrapText="1"/>
    </xf>
    <xf numFmtId="0" fontId="61" fillId="22" borderId="31" xfId="0" applyFont="1" applyFill="1" applyBorder="1" applyAlignment="1">
      <alignment horizontal="center" vertical="center" wrapText="1"/>
    </xf>
    <xf numFmtId="0" fontId="61" fillId="22" borderId="7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left" vertical="center" wrapText="1"/>
    </xf>
    <xf numFmtId="0" fontId="2" fillId="0" borderId="20" xfId="38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7" xfId="38" applyFont="1" applyFill="1" applyBorder="1" applyAlignment="1">
      <alignment horizontal="center" vertical="center"/>
    </xf>
    <xf numFmtId="0" fontId="2" fillId="0" borderId="8" xfId="38" applyFont="1" applyFill="1" applyBorder="1" applyAlignment="1">
      <alignment horizontal="center" vertical="center"/>
    </xf>
    <xf numFmtId="0" fontId="2" fillId="0" borderId="24" xfId="38" applyFont="1" applyFill="1" applyBorder="1" applyAlignment="1">
      <alignment horizontal="center" vertical="center"/>
    </xf>
    <xf numFmtId="0" fontId="2" fillId="0" borderId="27" xfId="38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31" xfId="38" applyFont="1" applyFill="1" applyBorder="1" applyAlignment="1">
      <alignment horizontal="center" vertical="center" textRotation="90" wrapText="1"/>
    </xf>
    <xf numFmtId="0" fontId="2" fillId="0" borderId="8" xfId="38" applyFont="1" applyFill="1" applyBorder="1" applyAlignment="1">
      <alignment horizontal="center" vertical="center" textRotation="90" wrapText="1"/>
    </xf>
    <xf numFmtId="0" fontId="2" fillId="0" borderId="24" xfId="38" applyFont="1" applyFill="1" applyBorder="1" applyAlignment="1">
      <alignment horizontal="center" vertical="center" textRotation="90" wrapText="1"/>
    </xf>
    <xf numFmtId="0" fontId="2" fillId="0" borderId="32" xfId="38" applyFont="1" applyFill="1" applyBorder="1" applyAlignment="1">
      <alignment horizontal="center" vertical="center" textRotation="90" wrapText="1"/>
    </xf>
    <xf numFmtId="0" fontId="2" fillId="0" borderId="21" xfId="38" applyFont="1" applyFill="1" applyBorder="1" applyAlignment="1">
      <alignment horizontal="center" vertical="center" textRotation="90" wrapText="1"/>
    </xf>
    <xf numFmtId="0" fontId="2" fillId="0" borderId="25" xfId="38" applyFont="1" applyFill="1" applyBorder="1" applyAlignment="1">
      <alignment horizontal="center" vertical="center" textRotation="90" wrapText="1"/>
    </xf>
    <xf numFmtId="0" fontId="2" fillId="0" borderId="27" xfId="0" applyNumberFormat="1" applyFont="1" applyFill="1" applyBorder="1" applyAlignment="1" applyProtection="1">
      <alignment horizontal="center" vertical="center" wrapText="1"/>
    </xf>
    <xf numFmtId="0" fontId="2" fillId="0" borderId="26" xfId="0" applyNumberFormat="1" applyFont="1" applyFill="1" applyBorder="1" applyAlignment="1" applyProtection="1">
      <alignment horizontal="center" vertical="center" wrapText="1"/>
    </xf>
    <xf numFmtId="2" fontId="2" fillId="0" borderId="31" xfId="38" applyNumberFormat="1" applyFont="1" applyFill="1" applyBorder="1" applyAlignment="1">
      <alignment horizontal="center" vertical="center" textRotation="90" wrapText="1"/>
    </xf>
    <xf numFmtId="2" fontId="2" fillId="0" borderId="8" xfId="38" applyNumberFormat="1" applyFont="1" applyFill="1" applyBorder="1" applyAlignment="1">
      <alignment horizontal="center" vertical="center" textRotation="90" wrapText="1"/>
    </xf>
    <xf numFmtId="2" fontId="2" fillId="0" borderId="24" xfId="38" applyNumberFormat="1" applyFont="1" applyFill="1" applyBorder="1" applyAlignment="1">
      <alignment horizontal="center" vertical="center" textRotation="90" wrapText="1"/>
    </xf>
    <xf numFmtId="0" fontId="58" fillId="0" borderId="33" xfId="36" applyFont="1" applyFill="1" applyBorder="1" applyAlignment="1">
      <alignment horizontal="center" vertical="center" wrapText="1"/>
    </xf>
    <xf numFmtId="0" fontId="58" fillId="0" borderId="48" xfId="36" applyFont="1" applyFill="1" applyBorder="1" applyAlignment="1">
      <alignment horizontal="center" vertical="center" wrapText="1"/>
    </xf>
    <xf numFmtId="0" fontId="58" fillId="0" borderId="40" xfId="36" applyFont="1" applyFill="1" applyBorder="1" applyAlignment="1">
      <alignment horizontal="center" vertical="center" wrapText="1"/>
    </xf>
    <xf numFmtId="0" fontId="54" fillId="0" borderId="41" xfId="36" applyFont="1" applyFill="1" applyBorder="1" applyAlignment="1">
      <alignment horizontal="center" vertical="center"/>
    </xf>
    <xf numFmtId="0" fontId="54" fillId="0" borderId="37" xfId="36" applyFont="1" applyFill="1" applyBorder="1" applyAlignment="1">
      <alignment horizontal="center" vertical="center"/>
    </xf>
    <xf numFmtId="0" fontId="54" fillId="0" borderId="44" xfId="36" applyFont="1" applyFill="1" applyBorder="1" applyAlignment="1">
      <alignment horizontal="center" vertical="center"/>
    </xf>
    <xf numFmtId="4" fontId="55" fillId="0" borderId="9" xfId="36" applyNumberFormat="1" applyFont="1" applyFill="1" applyBorder="1" applyAlignment="1">
      <alignment horizontal="right" vertical="center" wrapText="1"/>
    </xf>
    <xf numFmtId="0" fontId="58" fillId="0" borderId="31" xfId="36" applyFont="1" applyFill="1" applyBorder="1" applyAlignment="1">
      <alignment horizontal="center" vertical="center" textRotation="90" wrapText="1"/>
    </xf>
    <xf numFmtId="0" fontId="59" fillId="0" borderId="7" xfId="36" applyFont="1" applyFill="1" applyBorder="1" applyAlignment="1">
      <alignment horizontal="center" vertical="center" textRotation="90" wrapText="1"/>
    </xf>
    <xf numFmtId="0" fontId="58" fillId="0" borderId="31" xfId="36" applyFont="1" applyFill="1" applyBorder="1" applyAlignment="1">
      <alignment horizontal="center" vertical="center" wrapText="1"/>
    </xf>
    <xf numFmtId="0" fontId="58" fillId="0" borderId="8" xfId="36" applyFont="1" applyFill="1" applyBorder="1" applyAlignment="1">
      <alignment horizontal="center" vertical="center" wrapText="1"/>
    </xf>
    <xf numFmtId="0" fontId="58" fillId="0" borderId="7" xfId="36" applyFont="1" applyFill="1" applyBorder="1" applyAlignment="1">
      <alignment horizontal="center" vertical="center" textRotation="90" wrapText="1"/>
    </xf>
    <xf numFmtId="4" fontId="58" fillId="0" borderId="31" xfId="36" applyNumberFormat="1" applyFont="1" applyFill="1" applyBorder="1" applyAlignment="1">
      <alignment horizontal="center" vertical="center" textRotation="90" wrapText="1"/>
    </xf>
    <xf numFmtId="4" fontId="58" fillId="0" borderId="7" xfId="36" applyNumberFormat="1" applyFont="1" applyFill="1" applyBorder="1" applyAlignment="1">
      <alignment horizontal="center" vertical="center" textRotation="90" wrapText="1"/>
    </xf>
    <xf numFmtId="0" fontId="15" fillId="0" borderId="38" xfId="54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40" fillId="0" borderId="37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4" fontId="41" fillId="0" borderId="10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2" fillId="0" borderId="11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7" xfId="48" applyFont="1" applyFill="1" applyBorder="1" applyAlignment="1">
      <alignment horizontal="center" vertical="center"/>
    </xf>
    <xf numFmtId="0" fontId="2" fillId="0" borderId="8" xfId="48" applyFont="1" applyFill="1" applyBorder="1" applyAlignment="1">
      <alignment horizontal="center" vertical="center"/>
    </xf>
    <xf numFmtId="0" fontId="2" fillId="0" borderId="24" xfId="48" applyFont="1" applyFill="1" applyBorder="1" applyAlignment="1">
      <alignment horizontal="center" vertical="center"/>
    </xf>
    <xf numFmtId="0" fontId="2" fillId="0" borderId="27" xfId="48" applyFont="1" applyFill="1" applyBorder="1" applyAlignment="1">
      <alignment horizontal="center" vertical="center" textRotation="90" wrapText="1"/>
    </xf>
    <xf numFmtId="0" fontId="2" fillId="0" borderId="27" xfId="0" applyNumberFormat="1" applyFont="1" applyFill="1" applyBorder="1" applyAlignment="1" applyProtection="1">
      <alignment horizontal="center" vertical="center"/>
    </xf>
    <xf numFmtId="0" fontId="2" fillId="0" borderId="26" xfId="0" applyNumberFormat="1" applyFont="1" applyFill="1" applyBorder="1" applyAlignment="1" applyProtection="1">
      <alignment horizontal="center" vertical="center"/>
    </xf>
    <xf numFmtId="0" fontId="2" fillId="0" borderId="31" xfId="48" applyFont="1" applyFill="1" applyBorder="1" applyAlignment="1">
      <alignment horizontal="center" vertical="center" textRotation="90" wrapText="1"/>
    </xf>
    <xf numFmtId="0" fontId="2" fillId="0" borderId="8" xfId="48" applyFont="1" applyFill="1" applyBorder="1" applyAlignment="1">
      <alignment horizontal="center" vertical="center" textRotation="90" wrapText="1"/>
    </xf>
    <xf numFmtId="0" fontId="2" fillId="0" borderId="24" xfId="48" applyFont="1" applyFill="1" applyBorder="1" applyAlignment="1">
      <alignment horizontal="center" vertical="center" textRotation="90" wrapText="1"/>
    </xf>
    <xf numFmtId="2" fontId="2" fillId="0" borderId="31" xfId="48" applyNumberFormat="1" applyFont="1" applyFill="1" applyBorder="1" applyAlignment="1">
      <alignment horizontal="center" vertical="center" textRotation="90" wrapText="1"/>
    </xf>
    <xf numFmtId="2" fontId="2" fillId="0" borderId="8" xfId="48" applyNumberFormat="1" applyFont="1" applyFill="1" applyBorder="1" applyAlignment="1">
      <alignment horizontal="center" vertical="center" textRotation="90" wrapText="1"/>
    </xf>
    <xf numFmtId="2" fontId="2" fillId="0" borderId="24" xfId="48" applyNumberFormat="1" applyFont="1" applyFill="1" applyBorder="1" applyAlignment="1">
      <alignment horizontal="center" vertical="center" textRotation="90" wrapText="1"/>
    </xf>
    <xf numFmtId="0" fontId="2" fillId="0" borderId="32" xfId="48" applyFont="1" applyFill="1" applyBorder="1" applyAlignment="1">
      <alignment horizontal="center" vertical="center" textRotation="90" wrapText="1"/>
    </xf>
    <xf numFmtId="0" fontId="2" fillId="0" borderId="21" xfId="48" applyFont="1" applyFill="1" applyBorder="1" applyAlignment="1">
      <alignment horizontal="center" vertical="center" textRotation="90" wrapText="1"/>
    </xf>
    <xf numFmtId="0" fontId="2" fillId="0" borderId="25" xfId="48" applyFont="1" applyFill="1" applyBorder="1" applyAlignment="1">
      <alignment horizontal="center" vertical="center" textRotation="90" wrapText="1"/>
    </xf>
    <xf numFmtId="0" fontId="81" fillId="0" borderId="0" xfId="0" applyFont="1" applyFill="1" applyBorder="1" applyAlignment="1">
      <alignment horizontal="center" wrapText="1"/>
    </xf>
    <xf numFmtId="0" fontId="81" fillId="0" borderId="0" xfId="0" applyFont="1" applyFill="1" applyBorder="1" applyAlignment="1">
      <alignment horizontal="center"/>
    </xf>
    <xf numFmtId="0" fontId="82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0" borderId="20" xfId="38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27" xfId="48" applyFont="1" applyFill="1" applyBorder="1" applyAlignment="1">
      <alignment horizontal="center" vertical="center"/>
    </xf>
    <xf numFmtId="0" fontId="48" fillId="0" borderId="8" xfId="48" applyFont="1" applyFill="1" applyBorder="1" applyAlignment="1">
      <alignment horizontal="center" vertical="center"/>
    </xf>
    <xf numFmtId="0" fontId="48" fillId="0" borderId="24" xfId="48" applyFont="1" applyFill="1" applyBorder="1" applyAlignment="1">
      <alignment horizontal="center" vertical="center"/>
    </xf>
    <xf numFmtId="0" fontId="48" fillId="0" borderId="27" xfId="48" applyFont="1" applyFill="1" applyBorder="1" applyAlignment="1">
      <alignment horizontal="center" vertical="center" textRotation="90" wrapText="1"/>
    </xf>
    <xf numFmtId="0" fontId="48" fillId="0" borderId="8" xfId="0" applyFont="1" applyFill="1" applyBorder="1" applyAlignment="1">
      <alignment horizontal="center" vertical="center" textRotation="90" wrapText="1"/>
    </xf>
    <xf numFmtId="0" fontId="48" fillId="0" borderId="24" xfId="0" applyFont="1" applyFill="1" applyBorder="1" applyAlignment="1">
      <alignment horizontal="center" vertical="center" textRotation="90" wrapText="1"/>
    </xf>
    <xf numFmtId="0" fontId="48" fillId="0" borderId="27" xfId="0" applyNumberFormat="1" applyFont="1" applyFill="1" applyBorder="1" applyAlignment="1" applyProtection="1">
      <alignment horizontal="center" vertical="center"/>
    </xf>
    <xf numFmtId="0" fontId="48" fillId="0" borderId="26" xfId="0" applyNumberFormat="1" applyFont="1" applyFill="1" applyBorder="1" applyAlignment="1" applyProtection="1">
      <alignment horizontal="center" vertical="center"/>
    </xf>
    <xf numFmtId="0" fontId="48" fillId="0" borderId="31" xfId="48" applyFont="1" applyFill="1" applyBorder="1" applyAlignment="1">
      <alignment horizontal="center" vertical="center" textRotation="90" wrapText="1"/>
    </xf>
    <xf numFmtId="0" fontId="48" fillId="0" borderId="8" xfId="48" applyFont="1" applyFill="1" applyBorder="1" applyAlignment="1">
      <alignment horizontal="center" vertical="center" textRotation="90" wrapText="1"/>
    </xf>
    <xf numFmtId="0" fontId="48" fillId="0" borderId="24" xfId="48" applyFont="1" applyFill="1" applyBorder="1" applyAlignment="1">
      <alignment horizontal="center" vertical="center" textRotation="90" wrapText="1"/>
    </xf>
    <xf numFmtId="2" fontId="48" fillId="0" borderId="31" xfId="48" applyNumberFormat="1" applyFont="1" applyFill="1" applyBorder="1" applyAlignment="1">
      <alignment horizontal="center" vertical="center" textRotation="90" wrapText="1"/>
    </xf>
    <xf numFmtId="2" fontId="48" fillId="0" borderId="8" xfId="48" applyNumberFormat="1" applyFont="1" applyFill="1" applyBorder="1" applyAlignment="1">
      <alignment horizontal="center" vertical="center" textRotation="90" wrapText="1"/>
    </xf>
    <xf numFmtId="2" fontId="48" fillId="0" borderId="24" xfId="48" applyNumberFormat="1" applyFont="1" applyFill="1" applyBorder="1" applyAlignment="1">
      <alignment horizontal="center" vertical="center" textRotation="90" wrapText="1"/>
    </xf>
    <xf numFmtId="0" fontId="48" fillId="0" borderId="32" xfId="48" applyFont="1" applyFill="1" applyBorder="1" applyAlignment="1">
      <alignment horizontal="center" vertical="center" textRotation="90" wrapText="1"/>
    </xf>
    <xf numFmtId="0" fontId="48" fillId="0" borderId="21" xfId="48" applyFont="1" applyFill="1" applyBorder="1" applyAlignment="1">
      <alignment horizontal="center" vertical="center" textRotation="90" wrapText="1"/>
    </xf>
    <xf numFmtId="0" fontId="48" fillId="0" borderId="25" xfId="48" applyFont="1" applyFill="1" applyBorder="1" applyAlignment="1">
      <alignment horizontal="center" vertical="center" textRotation="90" wrapText="1"/>
    </xf>
    <xf numFmtId="0" fontId="2" fillId="0" borderId="11" xfId="38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4" fontId="35" fillId="0" borderId="9" xfId="36" applyNumberFormat="1" applyFont="1" applyFill="1" applyBorder="1" applyAlignment="1">
      <alignment horizontal="right" vertical="center" wrapText="1"/>
    </xf>
    <xf numFmtId="0" fontId="64" fillId="0" borderId="0" xfId="36" applyFont="1" applyFill="1" applyAlignment="1">
      <alignment horizontal="center" vertical="center"/>
    </xf>
    <xf numFmtId="0" fontId="90" fillId="0" borderId="0" xfId="36" applyFont="1" applyFill="1" applyAlignment="1">
      <alignment horizontal="left" vertical="center"/>
    </xf>
    <xf numFmtId="0" fontId="15" fillId="0" borderId="31" xfId="36" applyFont="1" applyFill="1" applyBorder="1" applyAlignment="1">
      <alignment horizontal="center" vertical="center" textRotation="90" wrapText="1"/>
    </xf>
    <xf numFmtId="0" fontId="13" fillId="0" borderId="7" xfId="36" applyFont="1" applyFill="1" applyBorder="1" applyAlignment="1">
      <alignment horizontal="center" vertical="center" textRotation="90" wrapText="1"/>
    </xf>
    <xf numFmtId="0" fontId="15" fillId="0" borderId="31" xfId="36" applyFont="1" applyFill="1" applyBorder="1" applyAlignment="1">
      <alignment horizontal="center" vertical="center" wrapText="1"/>
    </xf>
    <xf numFmtId="0" fontId="15" fillId="0" borderId="8" xfId="36" applyFont="1" applyFill="1" applyBorder="1" applyAlignment="1">
      <alignment horizontal="center" vertical="center" wrapText="1"/>
    </xf>
    <xf numFmtId="0" fontId="15" fillId="0" borderId="7" xfId="36" applyFont="1" applyFill="1" applyBorder="1" applyAlignment="1">
      <alignment horizontal="center" vertical="center" textRotation="90" wrapText="1"/>
    </xf>
    <xf numFmtId="0" fontId="15" fillId="0" borderId="59" xfId="36" applyFont="1" applyFill="1" applyBorder="1" applyAlignment="1">
      <alignment horizontal="center" vertical="center" textRotation="90" wrapText="1"/>
    </xf>
    <xf numFmtId="0" fontId="15" fillId="0" borderId="59" xfId="36" applyFont="1" applyFill="1" applyBorder="1" applyAlignment="1">
      <alignment horizontal="center" vertical="center" wrapText="1"/>
    </xf>
    <xf numFmtId="0" fontId="15" fillId="0" borderId="60" xfId="54" applyFont="1" applyFill="1" applyBorder="1" applyAlignment="1">
      <alignment horizontal="center" vertical="center" wrapText="1"/>
    </xf>
    <xf numFmtId="4" fontId="49" fillId="0" borderId="9" xfId="36" applyNumberFormat="1" applyFont="1" applyFill="1" applyBorder="1" applyAlignment="1">
      <alignment horizontal="right" vertical="center" wrapText="1"/>
    </xf>
    <xf numFmtId="0" fontId="94" fillId="0" borderId="0" xfId="36" applyFont="1" applyFill="1" applyAlignment="1">
      <alignment horizontal="center" vertical="center"/>
    </xf>
    <xf numFmtId="0" fontId="94" fillId="0" borderId="0" xfId="36" applyFont="1" applyFill="1" applyAlignment="1">
      <alignment horizontal="left" vertical="center"/>
    </xf>
    <xf numFmtId="0" fontId="49" fillId="0" borderId="59" xfId="36" applyFont="1" applyFill="1" applyBorder="1" applyAlignment="1">
      <alignment horizontal="center" vertical="center" textRotation="90" wrapText="1"/>
    </xf>
    <xf numFmtId="0" fontId="48" fillId="0" borderId="7" xfId="36" applyFont="1" applyFill="1" applyBorder="1" applyAlignment="1">
      <alignment horizontal="center" vertical="center" textRotation="90" wrapText="1"/>
    </xf>
    <xf numFmtId="0" fontId="49" fillId="0" borderId="59" xfId="36" applyFont="1" applyFill="1" applyBorder="1" applyAlignment="1">
      <alignment horizontal="center" vertical="center" wrapText="1"/>
    </xf>
    <xf numFmtId="0" fontId="49" fillId="0" borderId="8" xfId="36" applyFont="1" applyFill="1" applyBorder="1" applyAlignment="1">
      <alignment horizontal="center" vertical="center" wrapText="1"/>
    </xf>
    <xf numFmtId="0" fontId="49" fillId="0" borderId="7" xfId="36" applyFont="1" applyFill="1" applyBorder="1" applyAlignment="1">
      <alignment horizontal="center" vertical="center" textRotation="90" wrapText="1"/>
    </xf>
    <xf numFmtId="0" fontId="49" fillId="0" borderId="60" xfId="54" applyFont="1" applyFill="1" applyBorder="1" applyAlignment="1">
      <alignment horizontal="center" vertical="center" wrapText="1"/>
    </xf>
    <xf numFmtId="0" fontId="49" fillId="0" borderId="33" xfId="36" applyFont="1" applyFill="1" applyBorder="1" applyAlignment="1">
      <alignment horizontal="center" vertical="center" wrapText="1"/>
    </xf>
    <xf numFmtId="0" fontId="49" fillId="0" borderId="48" xfId="36" applyFont="1" applyFill="1" applyBorder="1" applyAlignment="1">
      <alignment horizontal="center" vertical="center" wrapText="1"/>
    </xf>
    <xf numFmtId="0" fontId="49" fillId="0" borderId="40" xfId="36" applyFont="1" applyFill="1" applyBorder="1" applyAlignment="1">
      <alignment horizontal="center" vertical="center" wrapText="1"/>
    </xf>
  </cellXfs>
  <cellStyles count="6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heck Cell" xfId="26"/>
    <cellStyle name="Comma 2" xfId="27"/>
    <cellStyle name="Comma 2 2" xfId="55"/>
    <cellStyle name="Excel Built-in Norma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Linked Cell" xfId="35"/>
    <cellStyle name="Normal" xfId="0" builtinId="0"/>
    <cellStyle name="Normal 2" xfId="36"/>
    <cellStyle name="Normal 2 2 2" xfId="54"/>
    <cellStyle name="Normal 3" xfId="59"/>
    <cellStyle name="Normal 4" xfId="62"/>
    <cellStyle name="Normal 5" xfId="37"/>
    <cellStyle name="Normal 5 2" xfId="61"/>
    <cellStyle name="Normal 6 2" xfId="57"/>
    <cellStyle name="Normal 6 2 2" xfId="58"/>
    <cellStyle name="Normal_9908m" xfId="38"/>
    <cellStyle name="Normal_9908m 2" xfId="48"/>
    <cellStyle name="Normal_Ford tame new" xfId="52"/>
    <cellStyle name="Normal_Juurmala daudzdziivokla" xfId="51"/>
    <cellStyle name="Normal_Kazino kazino tauers klub 2" xfId="49"/>
    <cellStyle name="Normal_RS_spec_vent_17.05" xfId="50"/>
    <cellStyle name="Normal_t_sablons5" xfId="53"/>
    <cellStyle name="Normal_T00 2" xfId="39"/>
    <cellStyle name="Normal_tamlok" xfId="56"/>
    <cellStyle name="Normal_Teodors Skele un Carnikava" xfId="40"/>
    <cellStyle name="Normal_VJ Kolond FASADE SV 21.09.2011 (2)" xfId="47"/>
    <cellStyle name="Note" xfId="41"/>
    <cellStyle name="Parastais_Izveerstaa_taame-forma" xfId="42"/>
    <cellStyle name="Parasts 2" xfId="43"/>
    <cellStyle name="Stils 1" xfId="44"/>
    <cellStyle name="Style 1" xfId="45"/>
    <cellStyle name="Style 1 2" xfId="60"/>
    <cellStyle name="Обычный_Obrazec" xfId="46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Agroprojekts\My%20Documents\APREKINIs\_FORMULAS\potreblenie_voda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ktors.Kuzmics\Downloads\Copy%20of%20OSI%20Aizkraukles%20iela_Pas&#363;t&#299;t&#257;jam%20-%20IZMAINAS-v%202%20R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вет"/>
      <sheetName val="Расчет по СНиП(пример)"/>
      <sheetName val="Расчет по СНиП(пример душ)"/>
      <sheetName val="Расчет по СНиП(общ)"/>
      <sheetName val="alp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C7">
            <v>1.4999999999999999E-2</v>
          </cell>
          <cell r="D7">
            <v>0.20200000000000001</v>
          </cell>
          <cell r="G7">
            <v>0.1</v>
          </cell>
          <cell r="H7">
            <v>0.125</v>
          </cell>
          <cell r="I7">
            <v>0.16</v>
          </cell>
          <cell r="J7">
            <v>0.2</v>
          </cell>
          <cell r="K7">
            <v>0.25</v>
          </cell>
          <cell r="L7">
            <v>0.316</v>
          </cell>
          <cell r="M7">
            <v>0.4</v>
          </cell>
          <cell r="N7">
            <v>0.5</v>
          </cell>
          <cell r="O7">
            <v>0.63</v>
          </cell>
          <cell r="P7">
            <v>0.8</v>
          </cell>
        </row>
        <row r="8">
          <cell r="C8">
            <v>1.6E-2</v>
          </cell>
          <cell r="D8">
            <v>0.20499999999999999</v>
          </cell>
          <cell r="F8">
            <v>1</v>
          </cell>
          <cell r="G8">
            <v>0.29500000000000004</v>
          </cell>
          <cell r="H8">
            <v>0.27500000000000002</v>
          </cell>
          <cell r="I8">
            <v>0.27500000000000002</v>
          </cell>
          <cell r="J8">
            <v>0.25500000000000006</v>
          </cell>
          <cell r="K8">
            <v>0.24000000000000005</v>
          </cell>
          <cell r="L8">
            <v>0.22000000000000003</v>
          </cell>
          <cell r="M8">
            <v>0.21000000000000002</v>
          </cell>
          <cell r="N8">
            <v>0.2</v>
          </cell>
          <cell r="O8">
            <v>0.2</v>
          </cell>
          <cell r="P8">
            <v>0.2</v>
          </cell>
        </row>
        <row r="9">
          <cell r="C9">
            <v>1.7000000000000001E-2</v>
          </cell>
          <cell r="D9">
            <v>0.20699999999999999</v>
          </cell>
          <cell r="F9">
            <v>2</v>
          </cell>
          <cell r="G9">
            <v>0.39</v>
          </cell>
          <cell r="H9">
            <v>0.39</v>
          </cell>
          <cell r="I9">
            <v>0.4</v>
          </cell>
          <cell r="J9">
            <v>0.4</v>
          </cell>
          <cell r="K9">
            <v>0.4</v>
          </cell>
          <cell r="L9">
            <v>0.4</v>
          </cell>
          <cell r="M9">
            <v>0.4</v>
          </cell>
          <cell r="N9">
            <v>0.4</v>
          </cell>
          <cell r="O9">
            <v>0.4</v>
          </cell>
          <cell r="P9">
            <v>0.4</v>
          </cell>
        </row>
        <row r="10">
          <cell r="C10">
            <v>1.7999999999999999E-2</v>
          </cell>
          <cell r="D10">
            <v>0.21</v>
          </cell>
          <cell r="F10">
            <v>3</v>
          </cell>
          <cell r="G10">
            <v>0.48499999999999999</v>
          </cell>
          <cell r="H10">
            <v>0.505</v>
          </cell>
          <cell r="I10">
            <v>0.52500000000000002</v>
          </cell>
          <cell r="J10">
            <v>0.54499999999999993</v>
          </cell>
          <cell r="K10">
            <v>0.56000000000000005</v>
          </cell>
          <cell r="L10">
            <v>0.58000000000000007</v>
          </cell>
          <cell r="M10">
            <v>0.59000000000000008</v>
          </cell>
          <cell r="N10">
            <v>0.60000000000000009</v>
          </cell>
          <cell r="O10">
            <v>0.60000000000000009</v>
          </cell>
          <cell r="P10">
            <v>0.60000000000000009</v>
          </cell>
        </row>
        <row r="11">
          <cell r="C11">
            <v>1.9E-2</v>
          </cell>
          <cell r="D11">
            <v>0.21199999999999999</v>
          </cell>
          <cell r="F11">
            <v>4</v>
          </cell>
          <cell r="G11">
            <v>0.57999999999999996</v>
          </cell>
          <cell r="H11">
            <v>0.62</v>
          </cell>
          <cell r="I11">
            <v>0.65</v>
          </cell>
          <cell r="J11">
            <v>0.69</v>
          </cell>
          <cell r="K11">
            <v>0.72</v>
          </cell>
          <cell r="L11">
            <v>0.76</v>
          </cell>
          <cell r="M11">
            <v>0.78</v>
          </cell>
          <cell r="N11">
            <v>0.8</v>
          </cell>
          <cell r="O11">
            <v>0.8</v>
          </cell>
          <cell r="P11">
            <v>0.8</v>
          </cell>
        </row>
        <row r="12">
          <cell r="C12">
            <v>0.02</v>
          </cell>
          <cell r="D12">
            <v>0.215</v>
          </cell>
          <cell r="F12">
            <v>5</v>
          </cell>
          <cell r="G12">
            <v>0.64999999999999991</v>
          </cell>
          <cell r="H12">
            <v>0.7</v>
          </cell>
          <cell r="I12">
            <v>0.74</v>
          </cell>
          <cell r="J12">
            <v>0.79499999999999993</v>
          </cell>
          <cell r="K12">
            <v>0.84499999999999997</v>
          </cell>
          <cell r="L12">
            <v>0.9</v>
          </cell>
          <cell r="M12">
            <v>0.94500000000000006</v>
          </cell>
          <cell r="N12">
            <v>0.98</v>
          </cell>
          <cell r="O12">
            <v>1</v>
          </cell>
          <cell r="P12">
            <v>1</v>
          </cell>
        </row>
        <row r="13">
          <cell r="C13">
            <v>2.1000000000000001E-2</v>
          </cell>
          <cell r="D13">
            <v>0.217</v>
          </cell>
          <cell r="F13">
            <v>6</v>
          </cell>
          <cell r="G13">
            <v>0.72</v>
          </cell>
          <cell r="H13">
            <v>0.78</v>
          </cell>
          <cell r="I13">
            <v>0.83</v>
          </cell>
          <cell r="J13">
            <v>0.9</v>
          </cell>
          <cell r="K13">
            <v>0.97</v>
          </cell>
          <cell r="L13">
            <v>1.04</v>
          </cell>
          <cell r="M13">
            <v>1.1100000000000001</v>
          </cell>
          <cell r="N13">
            <v>1.1599999999999999</v>
          </cell>
          <cell r="O13">
            <v>1.2</v>
          </cell>
          <cell r="P13">
            <v>1.2</v>
          </cell>
        </row>
        <row r="14">
          <cell r="C14">
            <v>2.1999999999999999E-2</v>
          </cell>
          <cell r="D14">
            <v>0.219</v>
          </cell>
          <cell r="F14">
            <v>7</v>
          </cell>
          <cell r="G14">
            <v>0.78</v>
          </cell>
          <cell r="H14">
            <v>0.84499999999999997</v>
          </cell>
          <cell r="I14">
            <v>0.90999999999999992</v>
          </cell>
          <cell r="J14">
            <v>0.99</v>
          </cell>
          <cell r="K14">
            <v>1.075</v>
          </cell>
          <cell r="L14">
            <v>1.165</v>
          </cell>
          <cell r="M14">
            <v>1.25</v>
          </cell>
          <cell r="N14">
            <v>1.33</v>
          </cell>
          <cell r="O14">
            <v>1.3900000000000001</v>
          </cell>
          <cell r="P14">
            <v>1.395</v>
          </cell>
        </row>
        <row r="15">
          <cell r="C15">
            <v>2.3E-2</v>
          </cell>
          <cell r="D15">
            <v>0.222</v>
          </cell>
          <cell r="F15">
            <v>8</v>
          </cell>
          <cell r="G15">
            <v>0.84</v>
          </cell>
          <cell r="H15">
            <v>0.91</v>
          </cell>
          <cell r="I15">
            <v>0.99</v>
          </cell>
          <cell r="J15">
            <v>1.08</v>
          </cell>
          <cell r="K15">
            <v>1.18</v>
          </cell>
          <cell r="L15">
            <v>1.29</v>
          </cell>
          <cell r="M15">
            <v>1.39</v>
          </cell>
          <cell r="N15">
            <v>1.5</v>
          </cell>
          <cell r="O15">
            <v>1.58</v>
          </cell>
          <cell r="P15">
            <v>1.59</v>
          </cell>
        </row>
        <row r="16">
          <cell r="C16">
            <v>2.4E-2</v>
          </cell>
          <cell r="D16">
            <v>0.224</v>
          </cell>
          <cell r="F16">
            <v>9</v>
          </cell>
          <cell r="G16">
            <v>0.89500000000000002</v>
          </cell>
          <cell r="H16">
            <v>0.97500000000000009</v>
          </cell>
          <cell r="I16">
            <v>1.0649999999999999</v>
          </cell>
          <cell r="J16">
            <v>1.165</v>
          </cell>
          <cell r="K16">
            <v>1.2799999999999998</v>
          </cell>
          <cell r="L16">
            <v>1.405</v>
          </cell>
          <cell r="M16">
            <v>1.5249999999999999</v>
          </cell>
          <cell r="N16">
            <v>1.655</v>
          </cell>
          <cell r="O16">
            <v>1.76</v>
          </cell>
          <cell r="P16">
            <v>1.78</v>
          </cell>
        </row>
        <row r="17">
          <cell r="C17">
            <v>2.5000000000000001E-2</v>
          </cell>
          <cell r="D17">
            <v>0.22600000000000001</v>
          </cell>
          <cell r="F17">
            <v>10</v>
          </cell>
          <cell r="G17">
            <v>0.95</v>
          </cell>
          <cell r="H17">
            <v>1.04</v>
          </cell>
          <cell r="I17">
            <v>1.1399999999999999</v>
          </cell>
          <cell r="J17">
            <v>1.25</v>
          </cell>
          <cell r="K17">
            <v>1.38</v>
          </cell>
          <cell r="L17">
            <v>1.52</v>
          </cell>
          <cell r="M17">
            <v>1.66</v>
          </cell>
          <cell r="N17">
            <v>1.81</v>
          </cell>
          <cell r="O17">
            <v>1.94</v>
          </cell>
          <cell r="P17">
            <v>1.97</v>
          </cell>
        </row>
        <row r="18">
          <cell r="C18">
            <v>2.5999999999999999E-2</v>
          </cell>
          <cell r="D18">
            <v>0.22800000000000001</v>
          </cell>
          <cell r="F18">
            <v>11</v>
          </cell>
          <cell r="G18">
            <v>1</v>
          </cell>
          <cell r="H18">
            <v>1.095</v>
          </cell>
          <cell r="I18">
            <v>1.21</v>
          </cell>
          <cell r="J18">
            <v>1.33</v>
          </cell>
          <cell r="K18">
            <v>1.4750000000000001</v>
          </cell>
          <cell r="L18">
            <v>1.63</v>
          </cell>
          <cell r="M18">
            <v>1.79</v>
          </cell>
          <cell r="N18">
            <v>1.96</v>
          </cell>
          <cell r="O18">
            <v>2.1150000000000002</v>
          </cell>
          <cell r="P18">
            <v>2.165</v>
          </cell>
        </row>
        <row r="19">
          <cell r="C19">
            <v>2.7E-2</v>
          </cell>
          <cell r="D19">
            <v>0.23</v>
          </cell>
          <cell r="F19">
            <v>12</v>
          </cell>
          <cell r="G19">
            <v>1.05</v>
          </cell>
          <cell r="H19">
            <v>1.1499999999999999</v>
          </cell>
          <cell r="I19">
            <v>1.28</v>
          </cell>
          <cell r="J19">
            <v>1.41</v>
          </cell>
          <cell r="K19">
            <v>1.57</v>
          </cell>
          <cell r="L19">
            <v>1.74</v>
          </cell>
          <cell r="M19">
            <v>1.92</v>
          </cell>
          <cell r="N19">
            <v>2.11</v>
          </cell>
          <cell r="O19">
            <v>2.29</v>
          </cell>
          <cell r="P19">
            <v>2.36</v>
          </cell>
        </row>
        <row r="20">
          <cell r="C20">
            <v>2.8000000000000001E-2</v>
          </cell>
          <cell r="D20">
            <v>0.23300000000000001</v>
          </cell>
          <cell r="F20">
            <v>13</v>
          </cell>
          <cell r="G20">
            <v>1.095</v>
          </cell>
          <cell r="H20">
            <v>1.21</v>
          </cell>
          <cell r="I20">
            <v>1.345</v>
          </cell>
          <cell r="J20">
            <v>1.49</v>
          </cell>
          <cell r="K20">
            <v>1.6600000000000001</v>
          </cell>
          <cell r="L20">
            <v>1.845</v>
          </cell>
          <cell r="M20">
            <v>2.0449999999999999</v>
          </cell>
          <cell r="N20">
            <v>2.2549999999999999</v>
          </cell>
          <cell r="O20">
            <v>2.46</v>
          </cell>
          <cell r="P20">
            <v>2.5549999999999997</v>
          </cell>
        </row>
        <row r="21">
          <cell r="C21">
            <v>2.9000000000000001E-2</v>
          </cell>
          <cell r="D21">
            <v>0.23499999999999999</v>
          </cell>
          <cell r="F21">
            <v>14</v>
          </cell>
          <cell r="G21">
            <v>1.1399999999999999</v>
          </cell>
          <cell r="H21">
            <v>1.27</v>
          </cell>
          <cell r="I21">
            <v>1.41</v>
          </cell>
          <cell r="J21">
            <v>1.57</v>
          </cell>
          <cell r="K21">
            <v>1.75</v>
          </cell>
          <cell r="L21">
            <v>1.95</v>
          </cell>
          <cell r="M21">
            <v>2.17</v>
          </cell>
          <cell r="N21">
            <v>2.4</v>
          </cell>
          <cell r="O21">
            <v>2.63</v>
          </cell>
          <cell r="P21">
            <v>2.75</v>
          </cell>
        </row>
        <row r="22">
          <cell r="C22">
            <v>0.03</v>
          </cell>
          <cell r="D22">
            <v>0.23699999999999999</v>
          </cell>
          <cell r="F22">
            <v>15</v>
          </cell>
          <cell r="G22">
            <v>1.1949999999999998</v>
          </cell>
          <cell r="H22">
            <v>1.32</v>
          </cell>
          <cell r="I22">
            <v>1.47</v>
          </cell>
          <cell r="J22">
            <v>1.6400000000000001</v>
          </cell>
          <cell r="K22">
            <v>1.835</v>
          </cell>
          <cell r="L22">
            <v>2.0499999999999998</v>
          </cell>
          <cell r="M22">
            <v>2.29</v>
          </cell>
          <cell r="N22">
            <v>2.5449999999999999</v>
          </cell>
          <cell r="O22">
            <v>2.7949999999999999</v>
          </cell>
          <cell r="P22">
            <v>2.9450000000000003</v>
          </cell>
        </row>
        <row r="23">
          <cell r="C23">
            <v>3.1E-2</v>
          </cell>
          <cell r="D23">
            <v>0.23899999999999999</v>
          </cell>
          <cell r="F23">
            <v>16</v>
          </cell>
          <cell r="G23">
            <v>1.25</v>
          </cell>
          <cell r="H23">
            <v>1.37</v>
          </cell>
          <cell r="I23">
            <v>1.53</v>
          </cell>
          <cell r="J23">
            <v>1.71</v>
          </cell>
          <cell r="K23">
            <v>1.92</v>
          </cell>
          <cell r="L23">
            <v>2.15</v>
          </cell>
          <cell r="M23">
            <v>2.41</v>
          </cell>
          <cell r="N23">
            <v>2.69</v>
          </cell>
          <cell r="O23">
            <v>2.96</v>
          </cell>
          <cell r="P23">
            <v>3.14</v>
          </cell>
        </row>
        <row r="24">
          <cell r="C24">
            <v>3.2000000000000001E-2</v>
          </cell>
          <cell r="D24">
            <v>0.24099999999999999</v>
          </cell>
          <cell r="F24">
            <v>17</v>
          </cell>
          <cell r="G24">
            <v>1.2850000000000001</v>
          </cell>
          <cell r="H24">
            <v>1.42</v>
          </cell>
          <cell r="I24">
            <v>1.5899999999999999</v>
          </cell>
          <cell r="J24">
            <v>1.78</v>
          </cell>
          <cell r="K24">
            <v>2.0049999999999999</v>
          </cell>
          <cell r="L24">
            <v>2.25</v>
          </cell>
          <cell r="M24">
            <v>2.48</v>
          </cell>
          <cell r="N24">
            <v>2.83</v>
          </cell>
          <cell r="O24">
            <v>3.1</v>
          </cell>
          <cell r="P24">
            <v>3.335</v>
          </cell>
        </row>
        <row r="25">
          <cell r="C25">
            <v>3.3000000000000002E-2</v>
          </cell>
          <cell r="D25">
            <v>0.24299999999999999</v>
          </cell>
          <cell r="F25">
            <v>18</v>
          </cell>
          <cell r="G25">
            <v>1.32</v>
          </cell>
          <cell r="H25">
            <v>1.47</v>
          </cell>
          <cell r="I25">
            <v>1.65</v>
          </cell>
          <cell r="J25">
            <v>1.85</v>
          </cell>
          <cell r="K25">
            <v>2.09</v>
          </cell>
          <cell r="L25">
            <v>2.35</v>
          </cell>
          <cell r="M25">
            <v>2.5499999999999998</v>
          </cell>
          <cell r="N25">
            <v>2.97</v>
          </cell>
          <cell r="O25">
            <v>3.24</v>
          </cell>
          <cell r="P25">
            <v>3.53</v>
          </cell>
        </row>
        <row r="26">
          <cell r="C26">
            <v>3.4000000000000002E-2</v>
          </cell>
          <cell r="D26">
            <v>0.245</v>
          </cell>
          <cell r="F26">
            <v>19</v>
          </cell>
          <cell r="G26">
            <v>1.365</v>
          </cell>
          <cell r="H26">
            <v>1.52</v>
          </cell>
          <cell r="I26">
            <v>1.71</v>
          </cell>
          <cell r="J26">
            <v>1.92</v>
          </cell>
          <cell r="K26">
            <v>2.17</v>
          </cell>
          <cell r="L26">
            <v>2.4500000000000002</v>
          </cell>
          <cell r="M26">
            <v>2.7149999999999999</v>
          </cell>
          <cell r="N26">
            <v>3.1050000000000004</v>
          </cell>
          <cell r="O26">
            <v>3.42</v>
          </cell>
          <cell r="P26">
            <v>3.7249999999999996</v>
          </cell>
        </row>
        <row r="27">
          <cell r="C27">
            <v>3.5000000000000003E-2</v>
          </cell>
          <cell r="D27">
            <v>0.247</v>
          </cell>
          <cell r="F27">
            <v>20</v>
          </cell>
          <cell r="G27">
            <v>1.41</v>
          </cell>
          <cell r="H27">
            <v>1.57</v>
          </cell>
          <cell r="I27">
            <v>1.77</v>
          </cell>
          <cell r="J27">
            <v>1.99</v>
          </cell>
          <cell r="K27">
            <v>2.25</v>
          </cell>
          <cell r="L27">
            <v>2.5499999999999998</v>
          </cell>
          <cell r="M27">
            <v>2.88</v>
          </cell>
          <cell r="N27">
            <v>3.24</v>
          </cell>
          <cell r="O27">
            <v>3.6</v>
          </cell>
          <cell r="P27">
            <v>3.92</v>
          </cell>
        </row>
        <row r="28">
          <cell r="C28">
            <v>3.5999999999999997E-2</v>
          </cell>
          <cell r="D28">
            <v>0.249</v>
          </cell>
          <cell r="F28">
            <v>21</v>
          </cell>
          <cell r="G28">
            <v>1.45</v>
          </cell>
          <cell r="H28">
            <v>1.62</v>
          </cell>
          <cell r="I28">
            <v>1.825</v>
          </cell>
          <cell r="J28">
            <v>2.06</v>
          </cell>
          <cell r="K28">
            <v>2.33</v>
          </cell>
          <cell r="L28">
            <v>2.645</v>
          </cell>
          <cell r="M28">
            <v>2.9950000000000001</v>
          </cell>
          <cell r="N28">
            <v>3.375</v>
          </cell>
          <cell r="O28">
            <v>3.77</v>
          </cell>
          <cell r="P28">
            <v>4.125</v>
          </cell>
        </row>
        <row r="29">
          <cell r="C29">
            <v>3.6999999999999998E-2</v>
          </cell>
          <cell r="D29">
            <v>0.25</v>
          </cell>
          <cell r="F29">
            <v>22</v>
          </cell>
          <cell r="G29">
            <v>1.49</v>
          </cell>
          <cell r="H29">
            <v>1.67</v>
          </cell>
          <cell r="I29">
            <v>1.88</v>
          </cell>
          <cell r="J29">
            <v>2.13</v>
          </cell>
          <cell r="K29">
            <v>2.41</v>
          </cell>
          <cell r="L29">
            <v>2.74</v>
          </cell>
          <cell r="M29">
            <v>3.11</v>
          </cell>
          <cell r="N29">
            <v>3.51</v>
          </cell>
          <cell r="O29">
            <v>3.94</v>
          </cell>
          <cell r="P29">
            <v>4.33</v>
          </cell>
        </row>
        <row r="30">
          <cell r="C30">
            <v>3.7999999999999999E-2</v>
          </cell>
          <cell r="D30">
            <v>0.252</v>
          </cell>
          <cell r="F30">
            <v>23</v>
          </cell>
          <cell r="G30">
            <v>1.53</v>
          </cell>
          <cell r="H30">
            <v>1.72</v>
          </cell>
          <cell r="I30">
            <v>1.94</v>
          </cell>
          <cell r="J30">
            <v>2.1949999999999998</v>
          </cell>
          <cell r="K30">
            <v>2.4900000000000002</v>
          </cell>
          <cell r="L30">
            <v>2.835</v>
          </cell>
          <cell r="M30">
            <v>3.2199999999999998</v>
          </cell>
          <cell r="N30">
            <v>3.6449999999999996</v>
          </cell>
          <cell r="O30">
            <v>4.1049999999999995</v>
          </cell>
          <cell r="P30">
            <v>4.5150000000000006</v>
          </cell>
        </row>
        <row r="31">
          <cell r="C31">
            <v>3.9E-2</v>
          </cell>
          <cell r="D31">
            <v>0.254</v>
          </cell>
          <cell r="F31">
            <v>24</v>
          </cell>
          <cell r="G31">
            <v>1.57</v>
          </cell>
          <cell r="H31">
            <v>1.77</v>
          </cell>
          <cell r="I31">
            <v>2</v>
          </cell>
          <cell r="J31">
            <v>2.2599999999999998</v>
          </cell>
          <cell r="K31">
            <v>2.57</v>
          </cell>
          <cell r="L31">
            <v>2.93</v>
          </cell>
          <cell r="M31">
            <v>3.33</v>
          </cell>
          <cell r="N31">
            <v>3.78</v>
          </cell>
          <cell r="O31">
            <v>4.2699999999999996</v>
          </cell>
          <cell r="P31">
            <v>4.7</v>
          </cell>
        </row>
        <row r="32">
          <cell r="C32">
            <v>0.04</v>
          </cell>
          <cell r="D32">
            <v>0.25600000000000001</v>
          </cell>
          <cell r="F32">
            <v>25</v>
          </cell>
          <cell r="G32">
            <v>1.605</v>
          </cell>
          <cell r="H32">
            <v>1.8149999999999999</v>
          </cell>
          <cell r="I32">
            <v>2.0549999999999997</v>
          </cell>
          <cell r="J32">
            <v>2.3250000000000002</v>
          </cell>
          <cell r="K32">
            <v>2.65</v>
          </cell>
          <cell r="L32">
            <v>3.02</v>
          </cell>
          <cell r="M32">
            <v>3.44</v>
          </cell>
          <cell r="N32">
            <v>3.91</v>
          </cell>
          <cell r="O32">
            <v>4.4349999999999996</v>
          </cell>
          <cell r="P32">
            <v>4.9050000000000002</v>
          </cell>
        </row>
        <row r="33">
          <cell r="C33">
            <v>4.1000000000000002E-2</v>
          </cell>
          <cell r="D33">
            <v>0.25800000000000001</v>
          </cell>
          <cell r="F33">
            <v>26</v>
          </cell>
          <cell r="G33">
            <v>1.64</v>
          </cell>
          <cell r="H33">
            <v>1.86</v>
          </cell>
          <cell r="I33">
            <v>2.11</v>
          </cell>
          <cell r="J33">
            <v>2.39</v>
          </cell>
          <cell r="K33">
            <v>2.73</v>
          </cell>
          <cell r="L33">
            <v>3.11</v>
          </cell>
          <cell r="M33">
            <v>3.55</v>
          </cell>
          <cell r="N33">
            <v>4.04</v>
          </cell>
          <cell r="O33">
            <v>4.5999999999999996</v>
          </cell>
          <cell r="P33">
            <v>5.1100000000000003</v>
          </cell>
        </row>
        <row r="34">
          <cell r="C34">
            <v>4.2000000000000003E-2</v>
          </cell>
          <cell r="D34">
            <v>0.25900000000000001</v>
          </cell>
          <cell r="F34">
            <v>27</v>
          </cell>
          <cell r="G34">
            <v>1.68</v>
          </cell>
          <cell r="H34">
            <v>1.905</v>
          </cell>
          <cell r="I34">
            <v>2.16</v>
          </cell>
          <cell r="J34">
            <v>2.4550000000000001</v>
          </cell>
          <cell r="K34">
            <v>2.8049999999999997</v>
          </cell>
          <cell r="L34">
            <v>3.2050000000000001</v>
          </cell>
          <cell r="M34">
            <v>3.66</v>
          </cell>
          <cell r="N34">
            <v>4.17</v>
          </cell>
          <cell r="O34">
            <v>4.7699999999999996</v>
          </cell>
          <cell r="P34">
            <v>5.3100000000000005</v>
          </cell>
        </row>
        <row r="35">
          <cell r="C35">
            <v>4.2999999999999997E-2</v>
          </cell>
          <cell r="D35">
            <v>0.26100000000000001</v>
          </cell>
          <cell r="F35">
            <v>28</v>
          </cell>
          <cell r="G35">
            <v>1.72</v>
          </cell>
          <cell r="H35">
            <v>1.95</v>
          </cell>
          <cell r="I35">
            <v>2.21</v>
          </cell>
          <cell r="J35">
            <v>2.52</v>
          </cell>
          <cell r="K35">
            <v>2.88</v>
          </cell>
          <cell r="L35">
            <v>3.3</v>
          </cell>
          <cell r="M35">
            <v>3.77</v>
          </cell>
          <cell r="N35">
            <v>4.3</v>
          </cell>
          <cell r="O35">
            <v>4.9400000000000004</v>
          </cell>
          <cell r="P35">
            <v>5.51</v>
          </cell>
        </row>
        <row r="36">
          <cell r="C36">
            <v>4.3999999999999997E-2</v>
          </cell>
          <cell r="D36">
            <v>0.26300000000000001</v>
          </cell>
          <cell r="F36">
            <v>29</v>
          </cell>
          <cell r="G36">
            <v>1.51</v>
          </cell>
          <cell r="H36">
            <v>1.9950000000000001</v>
          </cell>
          <cell r="I36">
            <v>2.2649999999999997</v>
          </cell>
          <cell r="J36">
            <v>2.585</v>
          </cell>
          <cell r="K36">
            <v>2.9550000000000001</v>
          </cell>
          <cell r="L36">
            <v>3.3899999999999997</v>
          </cell>
          <cell r="M36">
            <v>3.88</v>
          </cell>
          <cell r="N36">
            <v>4.43</v>
          </cell>
          <cell r="O36">
            <v>5.1050000000000004</v>
          </cell>
          <cell r="P36">
            <v>5.6999999999999993</v>
          </cell>
        </row>
        <row r="37">
          <cell r="C37">
            <v>4.4999999999999998E-2</v>
          </cell>
          <cell r="D37">
            <v>0.26500000000000001</v>
          </cell>
          <cell r="F37">
            <v>30</v>
          </cell>
          <cell r="G37">
            <v>1.3</v>
          </cell>
          <cell r="H37">
            <v>2.04</v>
          </cell>
          <cell r="I37">
            <v>2.3199999999999998</v>
          </cell>
          <cell r="J37">
            <v>2.65</v>
          </cell>
          <cell r="K37">
            <v>3.03</v>
          </cell>
          <cell r="L37">
            <v>3.48</v>
          </cell>
          <cell r="M37">
            <v>3.99</v>
          </cell>
          <cell r="N37">
            <v>4.5599999999999996</v>
          </cell>
          <cell r="O37">
            <v>5.27</v>
          </cell>
          <cell r="P37">
            <v>5.89</v>
          </cell>
        </row>
        <row r="38">
          <cell r="C38">
            <v>4.5999999999999999E-2</v>
          </cell>
          <cell r="D38">
            <v>0.26600000000000001</v>
          </cell>
          <cell r="F38">
            <v>31</v>
          </cell>
          <cell r="G38">
            <v>1.585</v>
          </cell>
          <cell r="H38">
            <v>2.085</v>
          </cell>
          <cell r="I38">
            <v>2.375</v>
          </cell>
          <cell r="J38">
            <v>2.71</v>
          </cell>
          <cell r="K38">
            <v>3.105</v>
          </cell>
          <cell r="L38">
            <v>3.5700000000000003</v>
          </cell>
          <cell r="M38">
            <v>4.0950000000000006</v>
          </cell>
          <cell r="N38">
            <v>4.6899999999999995</v>
          </cell>
          <cell r="O38">
            <v>5.4349999999999996</v>
          </cell>
          <cell r="P38">
            <v>6.0649999999999995</v>
          </cell>
        </row>
        <row r="39">
          <cell r="C39">
            <v>4.7E-2</v>
          </cell>
          <cell r="D39">
            <v>0.26800000000000002</v>
          </cell>
          <cell r="F39">
            <v>32</v>
          </cell>
          <cell r="G39">
            <v>1.87</v>
          </cell>
          <cell r="H39">
            <v>2.13</v>
          </cell>
          <cell r="I39">
            <v>2.4300000000000002</v>
          </cell>
          <cell r="J39">
            <v>2.77</v>
          </cell>
          <cell r="K39">
            <v>3.18</v>
          </cell>
          <cell r="L39">
            <v>3.66</v>
          </cell>
          <cell r="M39">
            <v>4.2</v>
          </cell>
          <cell r="N39">
            <v>4.82</v>
          </cell>
          <cell r="O39">
            <v>5.6</v>
          </cell>
          <cell r="P39">
            <v>6.24</v>
          </cell>
        </row>
        <row r="40">
          <cell r="C40">
            <v>4.8000000000000001E-2</v>
          </cell>
          <cell r="D40">
            <v>0.27</v>
          </cell>
          <cell r="F40">
            <v>33</v>
          </cell>
          <cell r="G40">
            <v>1.905</v>
          </cell>
          <cell r="H40">
            <v>2.17</v>
          </cell>
          <cell r="I40">
            <v>2.48</v>
          </cell>
          <cell r="J40">
            <v>2.835</v>
          </cell>
          <cell r="K40">
            <v>3.2549999999999999</v>
          </cell>
          <cell r="L40">
            <v>3.75</v>
          </cell>
          <cell r="M40">
            <v>4.3100000000000005</v>
          </cell>
          <cell r="N40">
            <v>4.95</v>
          </cell>
          <cell r="O40">
            <v>5.76</v>
          </cell>
          <cell r="P40">
            <v>6.4450000000000003</v>
          </cell>
        </row>
        <row r="41">
          <cell r="C41">
            <v>4.9000000000000002E-2</v>
          </cell>
          <cell r="D41">
            <v>0.27100000000000002</v>
          </cell>
          <cell r="F41">
            <v>34</v>
          </cell>
          <cell r="G41">
            <v>1.94</v>
          </cell>
          <cell r="H41">
            <v>2.21</v>
          </cell>
          <cell r="I41">
            <v>2.5299999999999998</v>
          </cell>
          <cell r="J41">
            <v>2.9</v>
          </cell>
          <cell r="K41">
            <v>3.33</v>
          </cell>
          <cell r="L41">
            <v>3.84</v>
          </cell>
          <cell r="M41">
            <v>4.42</v>
          </cell>
          <cell r="N41">
            <v>5.08</v>
          </cell>
          <cell r="O41">
            <v>5.92</v>
          </cell>
          <cell r="P41">
            <v>6.65</v>
          </cell>
        </row>
        <row r="42">
          <cell r="C42">
            <v>0.05</v>
          </cell>
          <cell r="D42">
            <v>0.27300000000000002</v>
          </cell>
          <cell r="F42">
            <v>35</v>
          </cell>
          <cell r="G42">
            <v>1.98</v>
          </cell>
          <cell r="H42">
            <v>2.2549999999999999</v>
          </cell>
          <cell r="I42">
            <v>2.58</v>
          </cell>
          <cell r="J42">
            <v>2.96</v>
          </cell>
          <cell r="K42">
            <v>3.4050000000000002</v>
          </cell>
          <cell r="L42">
            <v>3.9299999999999997</v>
          </cell>
          <cell r="M42">
            <v>4.5250000000000004</v>
          </cell>
          <cell r="N42">
            <v>5.2050000000000001</v>
          </cell>
          <cell r="O42">
            <v>6.0750000000000002</v>
          </cell>
          <cell r="P42">
            <v>6.835</v>
          </cell>
        </row>
        <row r="43">
          <cell r="C43">
            <v>5.1999999999999998E-2</v>
          </cell>
          <cell r="D43">
            <v>0.27600000000000002</v>
          </cell>
          <cell r="F43">
            <v>36</v>
          </cell>
          <cell r="G43">
            <v>2.02</v>
          </cell>
          <cell r="H43">
            <v>2.2999999999999998</v>
          </cell>
          <cell r="I43">
            <v>2.63</v>
          </cell>
          <cell r="J43">
            <v>3.02</v>
          </cell>
          <cell r="K43">
            <v>3.48</v>
          </cell>
          <cell r="L43">
            <v>4.0199999999999996</v>
          </cell>
          <cell r="M43">
            <v>4.63</v>
          </cell>
          <cell r="N43">
            <v>5.33</v>
          </cell>
          <cell r="O43">
            <v>6.23</v>
          </cell>
          <cell r="P43">
            <v>7.02</v>
          </cell>
        </row>
        <row r="44">
          <cell r="C44">
            <v>5.3999999999999999E-2</v>
          </cell>
          <cell r="D44">
            <v>0.28000000000000003</v>
          </cell>
          <cell r="F44">
            <v>37</v>
          </cell>
          <cell r="G44">
            <v>2.0549999999999997</v>
          </cell>
          <cell r="H44">
            <v>2.34</v>
          </cell>
          <cell r="I44">
            <v>2.6799999999999997</v>
          </cell>
          <cell r="J44">
            <v>3.08</v>
          </cell>
          <cell r="K44">
            <v>3.55</v>
          </cell>
          <cell r="L44">
            <v>4.1099999999999994</v>
          </cell>
          <cell r="M44">
            <v>4.7349999999999994</v>
          </cell>
          <cell r="N44">
            <v>5.4550000000000001</v>
          </cell>
          <cell r="O44">
            <v>6.415</v>
          </cell>
          <cell r="P44">
            <v>7.2249999999999996</v>
          </cell>
        </row>
        <row r="45">
          <cell r="C45">
            <v>5.6000000000000001E-2</v>
          </cell>
          <cell r="D45">
            <v>0.28299999999999997</v>
          </cell>
          <cell r="F45">
            <v>38</v>
          </cell>
          <cell r="G45">
            <v>2.09</v>
          </cell>
          <cell r="H45">
            <v>2.38</v>
          </cell>
          <cell r="I45">
            <v>2.73</v>
          </cell>
          <cell r="J45">
            <v>3.14</v>
          </cell>
          <cell r="K45">
            <v>3.62</v>
          </cell>
          <cell r="L45">
            <v>4.2</v>
          </cell>
          <cell r="M45">
            <v>4.84</v>
          </cell>
          <cell r="N45">
            <v>5.58</v>
          </cell>
          <cell r="O45">
            <v>6.6</v>
          </cell>
          <cell r="P45">
            <v>7.43</v>
          </cell>
        </row>
        <row r="46">
          <cell r="C46">
            <v>5.8000000000000003E-2</v>
          </cell>
          <cell r="D46">
            <v>0.28599999999999998</v>
          </cell>
          <cell r="F46">
            <v>39</v>
          </cell>
          <cell r="G46">
            <v>2.125</v>
          </cell>
          <cell r="H46">
            <v>2.4249999999999998</v>
          </cell>
          <cell r="I46">
            <v>2.7800000000000002</v>
          </cell>
          <cell r="J46">
            <v>3.2</v>
          </cell>
          <cell r="K46">
            <v>3.6950000000000003</v>
          </cell>
          <cell r="L46">
            <v>4.29</v>
          </cell>
          <cell r="M46">
            <v>4.9450000000000003</v>
          </cell>
          <cell r="N46">
            <v>5.7050000000000001</v>
          </cell>
          <cell r="O46">
            <v>6.7549999999999999</v>
          </cell>
          <cell r="P46">
            <v>7.6349999999999998</v>
          </cell>
        </row>
        <row r="47">
          <cell r="C47">
            <v>0.06</v>
          </cell>
          <cell r="D47">
            <v>0.28899999999999998</v>
          </cell>
          <cell r="F47">
            <v>40</v>
          </cell>
          <cell r="G47">
            <v>2.16</v>
          </cell>
          <cell r="H47">
            <v>2.4700000000000002</v>
          </cell>
          <cell r="I47">
            <v>2.83</v>
          </cell>
          <cell r="J47">
            <v>3.26</v>
          </cell>
          <cell r="K47">
            <v>3.77</v>
          </cell>
          <cell r="L47">
            <v>4.38</v>
          </cell>
          <cell r="M47">
            <v>5.05</v>
          </cell>
          <cell r="N47">
            <v>5.83</v>
          </cell>
          <cell r="O47">
            <v>6.91</v>
          </cell>
          <cell r="P47">
            <v>7.84</v>
          </cell>
        </row>
        <row r="48">
          <cell r="C48">
            <v>6.2E-2</v>
          </cell>
          <cell r="D48">
            <v>0.29199999999999998</v>
          </cell>
          <cell r="F48">
            <v>41</v>
          </cell>
          <cell r="G48">
            <v>2.194</v>
          </cell>
          <cell r="H48">
            <v>2.5100000000000002</v>
          </cell>
          <cell r="I48">
            <v>2.88</v>
          </cell>
          <cell r="J48">
            <v>3.3139999999999996</v>
          </cell>
          <cell r="K48">
            <v>3.84</v>
          </cell>
          <cell r="L48">
            <v>4.46</v>
          </cell>
          <cell r="M48">
            <v>5.1499999999999995</v>
          </cell>
          <cell r="N48">
            <v>5.9539999999999997</v>
          </cell>
          <cell r="O48">
            <v>7.0720000000000001</v>
          </cell>
          <cell r="P48">
            <v>8.032</v>
          </cell>
        </row>
        <row r="49">
          <cell r="C49">
            <v>6.4000000000000001E-2</v>
          </cell>
          <cell r="D49">
            <v>0.29499999999999998</v>
          </cell>
          <cell r="F49">
            <v>42</v>
          </cell>
          <cell r="G49">
            <v>2.2280000000000002</v>
          </cell>
          <cell r="H49">
            <v>2.5500000000000003</v>
          </cell>
          <cell r="I49">
            <v>2.93</v>
          </cell>
          <cell r="J49">
            <v>3.3679999999999999</v>
          </cell>
          <cell r="K49">
            <v>3.91</v>
          </cell>
          <cell r="L49">
            <v>4.54</v>
          </cell>
          <cell r="M49">
            <v>5.25</v>
          </cell>
          <cell r="N49">
            <v>6.0780000000000003</v>
          </cell>
          <cell r="O49">
            <v>7.234</v>
          </cell>
          <cell r="P49">
            <v>8.2240000000000002</v>
          </cell>
        </row>
        <row r="50">
          <cell r="C50">
            <v>6.5000000000000002E-2</v>
          </cell>
          <cell r="D50">
            <v>0.29799999999999999</v>
          </cell>
          <cell r="F50">
            <v>43</v>
          </cell>
          <cell r="G50">
            <v>2.262</v>
          </cell>
          <cell r="H50">
            <v>2.59</v>
          </cell>
          <cell r="I50">
            <v>2.98</v>
          </cell>
          <cell r="J50">
            <v>3.4219999999999997</v>
          </cell>
          <cell r="K50">
            <v>3.98</v>
          </cell>
          <cell r="L50">
            <v>4.62</v>
          </cell>
          <cell r="M50">
            <v>5.35</v>
          </cell>
          <cell r="N50">
            <v>6.202</v>
          </cell>
          <cell r="O50">
            <v>7.3959999999999999</v>
          </cell>
          <cell r="P50">
            <v>8.4160000000000004</v>
          </cell>
        </row>
        <row r="51">
          <cell r="C51">
            <v>6.8000000000000005E-2</v>
          </cell>
          <cell r="D51">
            <v>0.30099999999999999</v>
          </cell>
          <cell r="F51">
            <v>44</v>
          </cell>
          <cell r="G51">
            <v>2.2960000000000003</v>
          </cell>
          <cell r="H51">
            <v>2.63</v>
          </cell>
          <cell r="I51">
            <v>3.0300000000000002</v>
          </cell>
          <cell r="J51">
            <v>3.476</v>
          </cell>
          <cell r="K51">
            <v>4.05</v>
          </cell>
          <cell r="L51">
            <v>4.7</v>
          </cell>
          <cell r="M51">
            <v>5.45</v>
          </cell>
          <cell r="N51">
            <v>6.3260000000000005</v>
          </cell>
          <cell r="O51">
            <v>7.5579999999999998</v>
          </cell>
          <cell r="P51">
            <v>8.6080000000000005</v>
          </cell>
        </row>
        <row r="52">
          <cell r="C52">
            <v>7.0000000000000007E-2</v>
          </cell>
          <cell r="D52">
            <v>0.30399999999999999</v>
          </cell>
          <cell r="F52">
            <v>45</v>
          </cell>
          <cell r="G52">
            <v>2.33</v>
          </cell>
          <cell r="H52">
            <v>2.67</v>
          </cell>
          <cell r="I52">
            <v>3.08</v>
          </cell>
          <cell r="J52">
            <v>3.53</v>
          </cell>
          <cell r="K52">
            <v>4.12</v>
          </cell>
          <cell r="L52">
            <v>4.78</v>
          </cell>
          <cell r="M52">
            <v>5.55</v>
          </cell>
          <cell r="N52">
            <v>6.45</v>
          </cell>
          <cell r="O52">
            <v>7.72</v>
          </cell>
          <cell r="P52">
            <v>8.8000000000000007</v>
          </cell>
        </row>
        <row r="53">
          <cell r="C53">
            <v>7.1999999999999995E-2</v>
          </cell>
          <cell r="D53">
            <v>0.307</v>
          </cell>
          <cell r="F53">
            <v>46</v>
          </cell>
          <cell r="G53">
            <v>2.3639999999999999</v>
          </cell>
          <cell r="H53">
            <v>2.7119999999999997</v>
          </cell>
          <cell r="I53">
            <v>3.1280000000000001</v>
          </cell>
          <cell r="J53">
            <v>3.5839999999999996</v>
          </cell>
          <cell r="K53">
            <v>4.1900000000000004</v>
          </cell>
          <cell r="L53">
            <v>4.8600000000000003</v>
          </cell>
          <cell r="M53">
            <v>5.6499999999999995</v>
          </cell>
          <cell r="N53">
            <v>6.5739999999999998</v>
          </cell>
          <cell r="O53">
            <v>7.88</v>
          </cell>
          <cell r="P53">
            <v>9.0200000000000014</v>
          </cell>
        </row>
        <row r="54">
          <cell r="C54">
            <v>7.3999999999999996E-2</v>
          </cell>
          <cell r="D54">
            <v>0.309</v>
          </cell>
          <cell r="F54">
            <v>47</v>
          </cell>
          <cell r="G54">
            <v>2.3980000000000001</v>
          </cell>
          <cell r="H54">
            <v>2.754</v>
          </cell>
          <cell r="I54">
            <v>3.1760000000000002</v>
          </cell>
          <cell r="J54">
            <v>3.6379999999999999</v>
          </cell>
          <cell r="K54">
            <v>4.26</v>
          </cell>
          <cell r="L54">
            <v>4.9400000000000004</v>
          </cell>
          <cell r="M54">
            <v>5.75</v>
          </cell>
          <cell r="N54">
            <v>6.6980000000000004</v>
          </cell>
          <cell r="O54">
            <v>8.0399999999999991</v>
          </cell>
          <cell r="P54">
            <v>9.24</v>
          </cell>
        </row>
        <row r="55">
          <cell r="C55">
            <v>7.5999999999999998E-2</v>
          </cell>
          <cell r="D55">
            <v>0.312</v>
          </cell>
          <cell r="F55">
            <v>48</v>
          </cell>
          <cell r="G55">
            <v>2.4319999999999999</v>
          </cell>
          <cell r="H55">
            <v>2.7959999999999998</v>
          </cell>
          <cell r="I55">
            <v>3.2239999999999998</v>
          </cell>
          <cell r="J55">
            <v>3.6919999999999997</v>
          </cell>
          <cell r="K55">
            <v>4.33</v>
          </cell>
          <cell r="L55">
            <v>5.0199999999999996</v>
          </cell>
          <cell r="M55">
            <v>5.85</v>
          </cell>
          <cell r="N55">
            <v>6.8220000000000001</v>
          </cell>
          <cell r="O55">
            <v>8.1999999999999993</v>
          </cell>
          <cell r="P55">
            <v>9.4600000000000009</v>
          </cell>
        </row>
        <row r="56">
          <cell r="C56">
            <v>7.8E-2</v>
          </cell>
          <cell r="D56">
            <v>0.315</v>
          </cell>
          <cell r="F56">
            <v>49</v>
          </cell>
          <cell r="G56">
            <v>2.4660000000000002</v>
          </cell>
          <cell r="H56">
            <v>2.8380000000000001</v>
          </cell>
          <cell r="I56">
            <v>3.2719999999999998</v>
          </cell>
          <cell r="J56">
            <v>3.746</v>
          </cell>
          <cell r="K56">
            <v>4.3999999999999995</v>
          </cell>
          <cell r="L56">
            <v>5.0999999999999996</v>
          </cell>
          <cell r="M56">
            <v>5.95</v>
          </cell>
          <cell r="N56">
            <v>6.9460000000000006</v>
          </cell>
          <cell r="O56">
            <v>8.36</v>
          </cell>
          <cell r="P56">
            <v>9.68</v>
          </cell>
        </row>
        <row r="57">
          <cell r="C57">
            <v>0.08</v>
          </cell>
          <cell r="D57">
            <v>0.318</v>
          </cell>
          <cell r="F57">
            <v>50</v>
          </cell>
          <cell r="G57">
            <v>2.5</v>
          </cell>
          <cell r="H57">
            <v>2.88</v>
          </cell>
          <cell r="I57">
            <v>3.32</v>
          </cell>
          <cell r="J57">
            <v>3.8</v>
          </cell>
          <cell r="K57">
            <v>4.47</v>
          </cell>
          <cell r="L57">
            <v>5.18</v>
          </cell>
          <cell r="M57">
            <v>6.05</v>
          </cell>
          <cell r="N57">
            <v>7.07</v>
          </cell>
          <cell r="O57">
            <v>8.52</v>
          </cell>
          <cell r="P57">
            <v>9.9</v>
          </cell>
        </row>
        <row r="58">
          <cell r="C58">
            <v>8.2000000000000003E-2</v>
          </cell>
          <cell r="D58">
            <v>0.32</v>
          </cell>
          <cell r="F58">
            <v>51</v>
          </cell>
          <cell r="G58">
            <v>2.532</v>
          </cell>
          <cell r="H58">
            <v>2.9179999999999997</v>
          </cell>
          <cell r="I58">
            <v>3.3679999999999999</v>
          </cell>
          <cell r="J58">
            <v>3.8540000000000001</v>
          </cell>
          <cell r="K58">
            <v>4.54</v>
          </cell>
          <cell r="L58">
            <v>5.26</v>
          </cell>
          <cell r="M58">
            <v>6.1499999999999995</v>
          </cell>
          <cell r="N58">
            <v>7.194</v>
          </cell>
          <cell r="O58">
            <v>8.6959999999999997</v>
          </cell>
          <cell r="P58">
            <v>10.08</v>
          </cell>
        </row>
        <row r="59">
          <cell r="C59">
            <v>8.4000000000000005E-2</v>
          </cell>
          <cell r="D59">
            <v>0.32300000000000001</v>
          </cell>
          <cell r="F59">
            <v>52</v>
          </cell>
          <cell r="G59">
            <v>2.5640000000000001</v>
          </cell>
          <cell r="H59">
            <v>2.956</v>
          </cell>
          <cell r="I59">
            <v>3.4159999999999999</v>
          </cell>
          <cell r="J59">
            <v>3.9079999999999999</v>
          </cell>
          <cell r="K59">
            <v>4.6100000000000003</v>
          </cell>
          <cell r="L59">
            <v>5.34</v>
          </cell>
          <cell r="M59">
            <v>6.25</v>
          </cell>
          <cell r="N59">
            <v>7.3180000000000005</v>
          </cell>
          <cell r="O59">
            <v>8.8719999999999999</v>
          </cell>
          <cell r="P59">
            <v>10.26</v>
          </cell>
        </row>
        <row r="60">
          <cell r="C60">
            <v>8.5999999999999993E-2</v>
          </cell>
          <cell r="D60">
            <v>0.32600000000000001</v>
          </cell>
          <cell r="F60">
            <v>53</v>
          </cell>
          <cell r="G60">
            <v>2.5960000000000001</v>
          </cell>
          <cell r="H60">
            <v>2.9939999999999998</v>
          </cell>
          <cell r="I60">
            <v>3.464</v>
          </cell>
          <cell r="J60">
            <v>3.9620000000000002</v>
          </cell>
          <cell r="K60">
            <v>4.68</v>
          </cell>
          <cell r="L60">
            <v>5.42</v>
          </cell>
          <cell r="M60">
            <v>6.35</v>
          </cell>
          <cell r="N60">
            <v>7.4420000000000002</v>
          </cell>
          <cell r="O60">
            <v>9.048</v>
          </cell>
          <cell r="P60">
            <v>10.440000000000001</v>
          </cell>
        </row>
        <row r="61">
          <cell r="C61">
            <v>8.7999999999999995E-2</v>
          </cell>
          <cell r="D61">
            <v>0.32800000000000001</v>
          </cell>
          <cell r="F61">
            <v>54</v>
          </cell>
          <cell r="G61">
            <v>2.6280000000000001</v>
          </cell>
          <cell r="H61">
            <v>3.032</v>
          </cell>
          <cell r="I61">
            <v>3.512</v>
          </cell>
          <cell r="J61">
            <v>4.016</v>
          </cell>
          <cell r="K61">
            <v>4.75</v>
          </cell>
          <cell r="L61">
            <v>5.5</v>
          </cell>
          <cell r="M61">
            <v>6.45</v>
          </cell>
          <cell r="N61">
            <v>7.5660000000000007</v>
          </cell>
          <cell r="O61">
            <v>9.2240000000000002</v>
          </cell>
          <cell r="P61">
            <v>10.620000000000001</v>
          </cell>
        </row>
        <row r="62">
          <cell r="C62">
            <v>0.09</v>
          </cell>
          <cell r="D62">
            <v>0.33100000000000002</v>
          </cell>
          <cell r="F62">
            <v>55</v>
          </cell>
          <cell r="G62">
            <v>2.66</v>
          </cell>
          <cell r="H62">
            <v>3.07</v>
          </cell>
          <cell r="I62">
            <v>3.56</v>
          </cell>
          <cell r="J62">
            <v>4.07</v>
          </cell>
          <cell r="K62">
            <v>4.82</v>
          </cell>
          <cell r="L62">
            <v>5.58</v>
          </cell>
          <cell r="M62">
            <v>6.55</v>
          </cell>
          <cell r="N62">
            <v>7.69</v>
          </cell>
          <cell r="O62">
            <v>9.4</v>
          </cell>
          <cell r="P62">
            <v>10.8</v>
          </cell>
        </row>
        <row r="63">
          <cell r="C63">
            <v>9.1999999999999998E-2</v>
          </cell>
          <cell r="D63">
            <v>0.33300000000000002</v>
          </cell>
          <cell r="F63">
            <v>56</v>
          </cell>
          <cell r="G63">
            <v>2.694</v>
          </cell>
          <cell r="H63">
            <v>3.11</v>
          </cell>
          <cell r="I63">
            <v>3.6059999999999999</v>
          </cell>
          <cell r="J63">
            <v>4.1240000000000006</v>
          </cell>
          <cell r="K63">
            <v>4.8879999999999999</v>
          </cell>
          <cell r="L63">
            <v>5.66</v>
          </cell>
          <cell r="M63">
            <v>6.6499999999999995</v>
          </cell>
          <cell r="N63">
            <v>7.8140000000000001</v>
          </cell>
          <cell r="O63">
            <v>9.56</v>
          </cell>
          <cell r="P63">
            <v>11</v>
          </cell>
        </row>
        <row r="64">
          <cell r="C64">
            <v>9.4E-2</v>
          </cell>
          <cell r="D64">
            <v>0.33600000000000002</v>
          </cell>
          <cell r="F64">
            <v>57</v>
          </cell>
          <cell r="G64">
            <v>2.7280000000000002</v>
          </cell>
          <cell r="H64">
            <v>3.15</v>
          </cell>
          <cell r="I64">
            <v>3.6520000000000001</v>
          </cell>
          <cell r="J64">
            <v>4.1779999999999999</v>
          </cell>
          <cell r="K64">
            <v>4.9560000000000004</v>
          </cell>
          <cell r="L64">
            <v>5.74</v>
          </cell>
          <cell r="M64">
            <v>6.75</v>
          </cell>
          <cell r="N64">
            <v>7.9380000000000006</v>
          </cell>
          <cell r="O64">
            <v>9.7200000000000006</v>
          </cell>
          <cell r="P64">
            <v>11.200000000000001</v>
          </cell>
        </row>
        <row r="65">
          <cell r="C65">
            <v>9.6000000000000002E-2</v>
          </cell>
          <cell r="D65">
            <v>0.33800000000000002</v>
          </cell>
          <cell r="F65">
            <v>58</v>
          </cell>
          <cell r="G65">
            <v>2.762</v>
          </cell>
          <cell r="H65">
            <v>3.19</v>
          </cell>
          <cell r="I65">
            <v>3.698</v>
          </cell>
          <cell r="J65">
            <v>4.2320000000000002</v>
          </cell>
          <cell r="K65">
            <v>5.024</v>
          </cell>
          <cell r="L65">
            <v>5.82</v>
          </cell>
          <cell r="M65">
            <v>6.85</v>
          </cell>
          <cell r="N65">
            <v>8.0620000000000012</v>
          </cell>
          <cell r="O65">
            <v>9.879999999999999</v>
          </cell>
          <cell r="P65">
            <v>11.4</v>
          </cell>
        </row>
        <row r="66">
          <cell r="C66">
            <v>9.8000000000000004E-2</v>
          </cell>
          <cell r="D66">
            <v>0.34100000000000003</v>
          </cell>
          <cell r="F66">
            <v>59</v>
          </cell>
          <cell r="G66">
            <v>2.7960000000000003</v>
          </cell>
          <cell r="H66">
            <v>3.23</v>
          </cell>
          <cell r="I66">
            <v>3.7440000000000002</v>
          </cell>
          <cell r="J66">
            <v>4.2859999999999996</v>
          </cell>
          <cell r="K66">
            <v>5.0920000000000005</v>
          </cell>
          <cell r="L66">
            <v>5.9</v>
          </cell>
          <cell r="M66">
            <v>6.95</v>
          </cell>
          <cell r="N66">
            <v>8.1859999999999999</v>
          </cell>
          <cell r="O66">
            <v>10.039999999999999</v>
          </cell>
          <cell r="P66">
            <v>11.600000000000001</v>
          </cell>
        </row>
        <row r="67">
          <cell r="C67">
            <v>0.1</v>
          </cell>
          <cell r="D67">
            <v>0.34300000000000003</v>
          </cell>
          <cell r="F67">
            <v>60</v>
          </cell>
          <cell r="G67">
            <v>2.83</v>
          </cell>
          <cell r="H67">
            <v>3.27</v>
          </cell>
          <cell r="I67">
            <v>3.79</v>
          </cell>
          <cell r="J67">
            <v>4.34</v>
          </cell>
          <cell r="K67">
            <v>5.16</v>
          </cell>
          <cell r="L67">
            <v>5.98</v>
          </cell>
          <cell r="M67">
            <v>7.05</v>
          </cell>
          <cell r="N67">
            <v>8.31</v>
          </cell>
          <cell r="O67">
            <v>10.199999999999999</v>
          </cell>
          <cell r="P67">
            <v>11.8</v>
          </cell>
        </row>
        <row r="68">
          <cell r="C68">
            <v>0.105</v>
          </cell>
          <cell r="D68">
            <v>0.34899999999999998</v>
          </cell>
          <cell r="F68">
            <v>61</v>
          </cell>
          <cell r="G68">
            <v>2.8620000000000001</v>
          </cell>
          <cell r="H68">
            <v>3.3079999999999998</v>
          </cell>
          <cell r="I68">
            <v>3.8359999999999999</v>
          </cell>
          <cell r="J68">
            <v>4.3940000000000001</v>
          </cell>
          <cell r="K68">
            <v>5.2279999999999998</v>
          </cell>
          <cell r="L68">
            <v>6.0600000000000005</v>
          </cell>
          <cell r="M68">
            <v>7.1499999999999995</v>
          </cell>
          <cell r="N68">
            <v>8.4340000000000011</v>
          </cell>
          <cell r="O68">
            <v>10.36</v>
          </cell>
          <cell r="P68">
            <v>11.98</v>
          </cell>
        </row>
        <row r="69">
          <cell r="C69">
            <v>0.11</v>
          </cell>
          <cell r="D69">
            <v>0.35499999999999998</v>
          </cell>
          <cell r="F69">
            <v>62</v>
          </cell>
          <cell r="G69">
            <v>2.8940000000000001</v>
          </cell>
          <cell r="H69">
            <v>3.3460000000000001</v>
          </cell>
          <cell r="I69">
            <v>3.8819999999999997</v>
          </cell>
          <cell r="J69">
            <v>4.4480000000000004</v>
          </cell>
          <cell r="K69">
            <v>5.2960000000000003</v>
          </cell>
          <cell r="L69">
            <v>6.1400000000000006</v>
          </cell>
          <cell r="M69">
            <v>7.25</v>
          </cell>
          <cell r="N69">
            <v>8.5579999999999998</v>
          </cell>
          <cell r="O69">
            <v>10.52</v>
          </cell>
          <cell r="P69">
            <v>12.16</v>
          </cell>
        </row>
        <row r="70">
          <cell r="C70">
            <v>0.115</v>
          </cell>
          <cell r="D70">
            <v>0.36099999999999999</v>
          </cell>
          <cell r="F70">
            <v>63</v>
          </cell>
          <cell r="G70">
            <v>2.9260000000000002</v>
          </cell>
          <cell r="H70">
            <v>3.3839999999999999</v>
          </cell>
          <cell r="I70">
            <v>3.9279999999999999</v>
          </cell>
          <cell r="J70">
            <v>4.5019999999999998</v>
          </cell>
          <cell r="K70">
            <v>5.3639999999999999</v>
          </cell>
          <cell r="L70">
            <v>6.22</v>
          </cell>
          <cell r="M70">
            <v>7.35</v>
          </cell>
          <cell r="N70">
            <v>8.6820000000000004</v>
          </cell>
          <cell r="O70">
            <v>10.68</v>
          </cell>
          <cell r="P70">
            <v>12.34</v>
          </cell>
        </row>
        <row r="71">
          <cell r="C71">
            <v>0.12</v>
          </cell>
          <cell r="D71">
            <v>0.36699999999999999</v>
          </cell>
          <cell r="F71">
            <v>64</v>
          </cell>
          <cell r="G71">
            <v>2.9580000000000002</v>
          </cell>
          <cell r="H71">
            <v>3.4220000000000002</v>
          </cell>
          <cell r="I71">
            <v>3.9739999999999998</v>
          </cell>
          <cell r="J71">
            <v>4.556</v>
          </cell>
          <cell r="K71">
            <v>5.4320000000000004</v>
          </cell>
          <cell r="L71">
            <v>6.3</v>
          </cell>
          <cell r="M71">
            <v>7.45</v>
          </cell>
          <cell r="N71">
            <v>8.8059999999999992</v>
          </cell>
          <cell r="O71">
            <v>10.84</v>
          </cell>
          <cell r="P71">
            <v>12.52</v>
          </cell>
        </row>
        <row r="72">
          <cell r="C72">
            <v>0.125</v>
          </cell>
          <cell r="D72">
            <v>0.373</v>
          </cell>
          <cell r="F72">
            <v>65</v>
          </cell>
          <cell r="G72">
            <v>2.99</v>
          </cell>
          <cell r="H72">
            <v>3.46</v>
          </cell>
          <cell r="I72">
            <v>4.0199999999999996</v>
          </cell>
          <cell r="J72">
            <v>4.6100000000000003</v>
          </cell>
          <cell r="K72">
            <v>5.5</v>
          </cell>
          <cell r="L72">
            <v>6.38</v>
          </cell>
          <cell r="M72">
            <v>7.55</v>
          </cell>
          <cell r="N72">
            <v>8.93</v>
          </cell>
          <cell r="O72">
            <v>11</v>
          </cell>
          <cell r="P72">
            <v>12.7</v>
          </cell>
        </row>
        <row r="73">
          <cell r="C73">
            <v>0.13</v>
          </cell>
          <cell r="D73">
            <v>0.378</v>
          </cell>
          <cell r="F73">
            <v>66</v>
          </cell>
          <cell r="G73">
            <v>3.02</v>
          </cell>
          <cell r="H73">
            <v>3.4979999999999998</v>
          </cell>
          <cell r="I73">
            <v>4.0659999999999998</v>
          </cell>
          <cell r="J73">
            <v>4.6640000000000006</v>
          </cell>
          <cell r="K73">
            <v>5.5659999999999998</v>
          </cell>
          <cell r="L73">
            <v>6.46</v>
          </cell>
          <cell r="M73">
            <v>7.65</v>
          </cell>
          <cell r="N73">
            <v>9.0540000000000003</v>
          </cell>
          <cell r="O73">
            <v>11.14</v>
          </cell>
          <cell r="P73">
            <v>12.899999999999999</v>
          </cell>
        </row>
        <row r="74">
          <cell r="C74">
            <v>0.13500000000000001</v>
          </cell>
          <cell r="D74">
            <v>0.38400000000000001</v>
          </cell>
          <cell r="F74">
            <v>67</v>
          </cell>
          <cell r="G74">
            <v>3.0500000000000003</v>
          </cell>
          <cell r="H74">
            <v>3.536</v>
          </cell>
          <cell r="I74">
            <v>4.1120000000000001</v>
          </cell>
          <cell r="J74">
            <v>4.718</v>
          </cell>
          <cell r="K74">
            <v>5.6319999999999997</v>
          </cell>
          <cell r="L74">
            <v>6.54</v>
          </cell>
          <cell r="M74">
            <v>7.75</v>
          </cell>
          <cell r="N74">
            <v>9.1780000000000008</v>
          </cell>
          <cell r="O74">
            <v>11.28</v>
          </cell>
          <cell r="P74">
            <v>13.1</v>
          </cell>
        </row>
        <row r="75">
          <cell r="C75">
            <v>0.14000000000000001</v>
          </cell>
          <cell r="D75">
            <v>0.38900000000000001</v>
          </cell>
          <cell r="F75">
            <v>68</v>
          </cell>
          <cell r="G75">
            <v>3.08</v>
          </cell>
          <cell r="H75">
            <v>3.5739999999999998</v>
          </cell>
          <cell r="I75">
            <v>4.1579999999999995</v>
          </cell>
          <cell r="J75">
            <v>4.7720000000000002</v>
          </cell>
          <cell r="K75">
            <v>5.6980000000000004</v>
          </cell>
          <cell r="L75">
            <v>6.62</v>
          </cell>
          <cell r="M75">
            <v>7.8500000000000005</v>
          </cell>
          <cell r="N75">
            <v>9.3019999999999996</v>
          </cell>
          <cell r="O75">
            <v>11.42</v>
          </cell>
          <cell r="P75">
            <v>13.299999999999999</v>
          </cell>
        </row>
        <row r="76">
          <cell r="C76">
            <v>0.14499999999999999</v>
          </cell>
          <cell r="D76">
            <v>0.39400000000000002</v>
          </cell>
          <cell r="F76">
            <v>69</v>
          </cell>
          <cell r="G76">
            <v>3.1100000000000003</v>
          </cell>
          <cell r="H76">
            <v>3.6120000000000001</v>
          </cell>
          <cell r="I76">
            <v>4.2039999999999997</v>
          </cell>
          <cell r="J76">
            <v>4.8259999999999996</v>
          </cell>
          <cell r="K76">
            <v>5.7640000000000002</v>
          </cell>
          <cell r="L76">
            <v>6.7</v>
          </cell>
          <cell r="M76">
            <v>7.95</v>
          </cell>
          <cell r="N76">
            <v>9.4260000000000002</v>
          </cell>
          <cell r="O76">
            <v>11.559999999999999</v>
          </cell>
          <cell r="P76">
            <v>13.5</v>
          </cell>
        </row>
        <row r="77">
          <cell r="C77">
            <v>0.15</v>
          </cell>
          <cell r="D77">
            <v>0.39900000000000002</v>
          </cell>
          <cell r="F77">
            <v>70</v>
          </cell>
          <cell r="G77">
            <v>3.14</v>
          </cell>
          <cell r="H77">
            <v>3.65</v>
          </cell>
          <cell r="I77">
            <v>4.25</v>
          </cell>
          <cell r="J77">
            <v>4.88</v>
          </cell>
          <cell r="K77">
            <v>5.83</v>
          </cell>
          <cell r="L77">
            <v>6.78</v>
          </cell>
          <cell r="M77">
            <v>8.0500000000000007</v>
          </cell>
          <cell r="N77">
            <v>9.5500000000000007</v>
          </cell>
          <cell r="O77">
            <v>11.7</v>
          </cell>
          <cell r="P77">
            <v>13.7</v>
          </cell>
        </row>
        <row r="78">
          <cell r="C78">
            <v>0.155</v>
          </cell>
          <cell r="D78">
            <v>0.40500000000000003</v>
          </cell>
          <cell r="F78">
            <v>71</v>
          </cell>
          <cell r="G78">
            <v>3.1720000000000002</v>
          </cell>
          <cell r="H78">
            <v>3.6879999999999997</v>
          </cell>
          <cell r="I78">
            <v>4.2960000000000003</v>
          </cell>
          <cell r="J78">
            <v>4.9340000000000002</v>
          </cell>
          <cell r="K78">
            <v>5.8959999999999999</v>
          </cell>
          <cell r="L78">
            <v>6.86</v>
          </cell>
          <cell r="M78">
            <v>8.15</v>
          </cell>
          <cell r="N78">
            <v>9.6740000000000013</v>
          </cell>
          <cell r="O78">
            <v>11.86</v>
          </cell>
          <cell r="P78">
            <v>13.899999999999999</v>
          </cell>
        </row>
        <row r="79">
          <cell r="C79">
            <v>0.16</v>
          </cell>
          <cell r="D79">
            <v>0.41</v>
          </cell>
          <cell r="F79">
            <v>72</v>
          </cell>
          <cell r="G79">
            <v>3.2040000000000002</v>
          </cell>
          <cell r="H79">
            <v>3.726</v>
          </cell>
          <cell r="I79">
            <v>4.3420000000000005</v>
          </cell>
          <cell r="J79">
            <v>4.9880000000000004</v>
          </cell>
          <cell r="K79">
            <v>5.9619999999999997</v>
          </cell>
          <cell r="L79">
            <v>6.94</v>
          </cell>
          <cell r="M79">
            <v>8.25</v>
          </cell>
          <cell r="N79">
            <v>9.798</v>
          </cell>
          <cell r="O79">
            <v>12.02</v>
          </cell>
          <cell r="P79">
            <v>14.1</v>
          </cell>
        </row>
        <row r="80">
          <cell r="C80">
            <v>0.16500000000000001</v>
          </cell>
          <cell r="D80">
            <v>0.41499999999999998</v>
          </cell>
          <cell r="F80">
            <v>73</v>
          </cell>
          <cell r="G80">
            <v>3.2359999999999998</v>
          </cell>
          <cell r="H80">
            <v>3.7639999999999998</v>
          </cell>
          <cell r="I80">
            <v>4.3879999999999999</v>
          </cell>
          <cell r="J80">
            <v>5.0419999999999998</v>
          </cell>
          <cell r="K80">
            <v>6.0280000000000005</v>
          </cell>
          <cell r="L80">
            <v>7.02</v>
          </cell>
          <cell r="M80">
            <v>8.3500000000000014</v>
          </cell>
          <cell r="N80">
            <v>9.9220000000000006</v>
          </cell>
          <cell r="O80">
            <v>12.18</v>
          </cell>
          <cell r="P80">
            <v>14.299999999999999</v>
          </cell>
        </row>
        <row r="81">
          <cell r="C81">
            <v>0.17</v>
          </cell>
          <cell r="D81">
            <v>0.42</v>
          </cell>
          <cell r="F81">
            <v>74</v>
          </cell>
          <cell r="G81">
            <v>3.2679999999999998</v>
          </cell>
          <cell r="H81">
            <v>3.802</v>
          </cell>
          <cell r="I81">
            <v>4.4340000000000002</v>
          </cell>
          <cell r="J81">
            <v>5.0960000000000001</v>
          </cell>
          <cell r="K81">
            <v>6.0940000000000003</v>
          </cell>
          <cell r="L81">
            <v>7.1</v>
          </cell>
          <cell r="M81">
            <v>8.4500000000000011</v>
          </cell>
          <cell r="N81">
            <v>10.045999999999999</v>
          </cell>
          <cell r="O81">
            <v>12.34</v>
          </cell>
          <cell r="P81">
            <v>14.5</v>
          </cell>
        </row>
        <row r="82">
          <cell r="C82">
            <v>0.17499999999999999</v>
          </cell>
          <cell r="D82">
            <v>0.42499999999999999</v>
          </cell>
          <cell r="F82">
            <v>75</v>
          </cell>
          <cell r="G82">
            <v>3.3</v>
          </cell>
          <cell r="H82">
            <v>3.84</v>
          </cell>
          <cell r="I82">
            <v>4.4800000000000004</v>
          </cell>
          <cell r="J82">
            <v>5.15</v>
          </cell>
          <cell r="K82">
            <v>6.16</v>
          </cell>
          <cell r="L82">
            <v>7.18</v>
          </cell>
          <cell r="M82">
            <v>8.5500000000000007</v>
          </cell>
          <cell r="N82">
            <v>10.17</v>
          </cell>
          <cell r="O82">
            <v>12.5</v>
          </cell>
          <cell r="P82">
            <v>14.7</v>
          </cell>
        </row>
        <row r="83">
          <cell r="C83">
            <v>0.18</v>
          </cell>
          <cell r="D83">
            <v>0.43</v>
          </cell>
          <cell r="F83">
            <v>76</v>
          </cell>
          <cell r="G83">
            <v>3.33</v>
          </cell>
          <cell r="H83">
            <v>3.8759999999999999</v>
          </cell>
          <cell r="I83">
            <v>4.524</v>
          </cell>
          <cell r="J83">
            <v>5.2040000000000006</v>
          </cell>
          <cell r="K83">
            <v>6.226</v>
          </cell>
          <cell r="L83">
            <v>7.26</v>
          </cell>
          <cell r="M83">
            <v>8.652000000000001</v>
          </cell>
          <cell r="N83">
            <v>10.294</v>
          </cell>
          <cell r="O83">
            <v>12.68</v>
          </cell>
          <cell r="P83">
            <v>14.899999999999999</v>
          </cell>
        </row>
        <row r="84">
          <cell r="C84">
            <v>0.185</v>
          </cell>
          <cell r="D84">
            <v>0.435</v>
          </cell>
          <cell r="F84">
            <v>77</v>
          </cell>
          <cell r="G84">
            <v>3.36</v>
          </cell>
          <cell r="H84">
            <v>3.9119999999999999</v>
          </cell>
          <cell r="I84">
            <v>4.5680000000000005</v>
          </cell>
          <cell r="J84">
            <v>5.258</v>
          </cell>
          <cell r="K84">
            <v>6.2919999999999998</v>
          </cell>
          <cell r="L84">
            <v>7.34</v>
          </cell>
          <cell r="M84">
            <v>8.7540000000000013</v>
          </cell>
          <cell r="N84">
            <v>10.417999999999999</v>
          </cell>
          <cell r="O84">
            <v>12.86</v>
          </cell>
          <cell r="P84">
            <v>15.1</v>
          </cell>
        </row>
        <row r="85">
          <cell r="C85">
            <v>0.19</v>
          </cell>
          <cell r="D85">
            <v>0.439</v>
          </cell>
          <cell r="F85">
            <v>78</v>
          </cell>
          <cell r="G85">
            <v>3.39</v>
          </cell>
          <cell r="H85">
            <v>3.9479999999999995</v>
          </cell>
          <cell r="I85">
            <v>4.6120000000000001</v>
          </cell>
          <cell r="J85">
            <v>5.3120000000000003</v>
          </cell>
          <cell r="K85">
            <v>6.3580000000000005</v>
          </cell>
          <cell r="L85">
            <v>7.42</v>
          </cell>
          <cell r="M85">
            <v>8.8559999999999999</v>
          </cell>
          <cell r="N85">
            <v>10.542</v>
          </cell>
          <cell r="O85">
            <v>13.040000000000001</v>
          </cell>
          <cell r="P85">
            <v>15.299999999999999</v>
          </cell>
        </row>
        <row r="86">
          <cell r="C86">
            <v>0.19500000000000001</v>
          </cell>
          <cell r="D86">
            <v>0.44400000000000001</v>
          </cell>
          <cell r="F86">
            <v>79</v>
          </cell>
          <cell r="G86">
            <v>3.42</v>
          </cell>
          <cell r="H86">
            <v>3.9839999999999995</v>
          </cell>
          <cell r="I86">
            <v>4.6560000000000006</v>
          </cell>
          <cell r="J86">
            <v>5.3659999999999997</v>
          </cell>
          <cell r="K86">
            <v>6.4240000000000004</v>
          </cell>
          <cell r="L86">
            <v>7.5</v>
          </cell>
          <cell r="M86">
            <v>8.9580000000000002</v>
          </cell>
          <cell r="N86">
            <v>10.665999999999999</v>
          </cell>
          <cell r="O86">
            <v>13.22</v>
          </cell>
          <cell r="P86">
            <v>15.5</v>
          </cell>
        </row>
        <row r="87">
          <cell r="C87">
            <v>0.2</v>
          </cell>
          <cell r="D87">
            <v>0.44900000000000001</v>
          </cell>
          <cell r="F87">
            <v>80</v>
          </cell>
          <cell r="G87">
            <v>3.45</v>
          </cell>
          <cell r="H87">
            <v>4.0199999999999996</v>
          </cell>
          <cell r="I87">
            <v>4.7</v>
          </cell>
          <cell r="J87">
            <v>5.42</v>
          </cell>
          <cell r="K87">
            <v>6.49</v>
          </cell>
          <cell r="L87">
            <v>7.58</v>
          </cell>
          <cell r="M87">
            <v>9.06</v>
          </cell>
          <cell r="N87">
            <v>10.79</v>
          </cell>
          <cell r="O87">
            <v>13.4</v>
          </cell>
          <cell r="P87">
            <v>15.7</v>
          </cell>
        </row>
        <row r="88">
          <cell r="C88">
            <v>0.21</v>
          </cell>
          <cell r="D88">
            <v>0.45800000000000002</v>
          </cell>
          <cell r="F88">
            <v>81</v>
          </cell>
          <cell r="G88">
            <v>3.48</v>
          </cell>
          <cell r="H88">
            <v>4.056</v>
          </cell>
          <cell r="I88">
            <v>4.7439999999999998</v>
          </cell>
          <cell r="J88">
            <v>5.4740000000000002</v>
          </cell>
          <cell r="K88">
            <v>6.556</v>
          </cell>
          <cell r="L88">
            <v>7.66</v>
          </cell>
          <cell r="M88">
            <v>9.1620000000000008</v>
          </cell>
          <cell r="N88">
            <v>10.914</v>
          </cell>
          <cell r="O88">
            <v>13.56</v>
          </cell>
          <cell r="P88">
            <v>15.92</v>
          </cell>
        </row>
        <row r="89">
          <cell r="C89">
            <v>0.22</v>
          </cell>
          <cell r="D89">
            <v>0.46700000000000003</v>
          </cell>
          <cell r="F89">
            <v>82</v>
          </cell>
          <cell r="G89">
            <v>3.5100000000000002</v>
          </cell>
          <cell r="H89">
            <v>4.0919999999999996</v>
          </cell>
          <cell r="I89">
            <v>4.7880000000000003</v>
          </cell>
          <cell r="J89">
            <v>5.5280000000000005</v>
          </cell>
          <cell r="K89">
            <v>6.6219999999999999</v>
          </cell>
          <cell r="L89">
            <v>7.74</v>
          </cell>
          <cell r="M89">
            <v>9.2640000000000011</v>
          </cell>
          <cell r="N89">
            <v>11.038</v>
          </cell>
          <cell r="O89">
            <v>13.72</v>
          </cell>
          <cell r="P89">
            <v>16.14</v>
          </cell>
        </row>
        <row r="90">
          <cell r="C90">
            <v>0.23</v>
          </cell>
          <cell r="D90">
            <v>0.47599999999999998</v>
          </cell>
          <cell r="F90">
            <v>83</v>
          </cell>
          <cell r="G90">
            <v>3.54</v>
          </cell>
          <cell r="H90">
            <v>4.1280000000000001</v>
          </cell>
          <cell r="I90">
            <v>4.8319999999999999</v>
          </cell>
          <cell r="J90">
            <v>5.5819999999999999</v>
          </cell>
          <cell r="K90">
            <v>6.6880000000000006</v>
          </cell>
          <cell r="L90">
            <v>7.82</v>
          </cell>
          <cell r="M90">
            <v>9.3659999999999997</v>
          </cell>
          <cell r="N90">
            <v>11.161999999999999</v>
          </cell>
          <cell r="O90">
            <v>13.879999999999999</v>
          </cell>
          <cell r="P90">
            <v>16.36</v>
          </cell>
        </row>
        <row r="91">
          <cell r="C91">
            <v>0.24</v>
          </cell>
          <cell r="D91">
            <v>0.48499999999999999</v>
          </cell>
          <cell r="F91">
            <v>84</v>
          </cell>
          <cell r="G91">
            <v>3.5700000000000003</v>
          </cell>
          <cell r="H91">
            <v>4.1639999999999997</v>
          </cell>
          <cell r="I91">
            <v>4.8760000000000003</v>
          </cell>
          <cell r="J91">
            <v>5.6360000000000001</v>
          </cell>
          <cell r="K91">
            <v>6.7540000000000004</v>
          </cell>
          <cell r="L91">
            <v>7.9</v>
          </cell>
          <cell r="M91">
            <v>9.468</v>
          </cell>
          <cell r="N91">
            <v>11.286</v>
          </cell>
          <cell r="O91">
            <v>14.04</v>
          </cell>
          <cell r="P91">
            <v>16.580000000000002</v>
          </cell>
        </row>
        <row r="92">
          <cell r="C92">
            <v>0.25</v>
          </cell>
          <cell r="D92">
            <v>0.49299999999999999</v>
          </cell>
          <cell r="F92">
            <v>85</v>
          </cell>
          <cell r="G92">
            <v>3.6</v>
          </cell>
          <cell r="H92">
            <v>4.2</v>
          </cell>
          <cell r="I92">
            <v>4.92</v>
          </cell>
          <cell r="J92">
            <v>5.69</v>
          </cell>
          <cell r="K92">
            <v>6.82</v>
          </cell>
          <cell r="L92">
            <v>7.98</v>
          </cell>
          <cell r="M92">
            <v>9.57</v>
          </cell>
          <cell r="N92">
            <v>11.41</v>
          </cell>
          <cell r="O92">
            <v>14.2</v>
          </cell>
          <cell r="P92">
            <v>16.8</v>
          </cell>
        </row>
        <row r="93">
          <cell r="C93">
            <v>0.26</v>
          </cell>
          <cell r="D93">
            <v>0.502</v>
          </cell>
          <cell r="F93">
            <v>86</v>
          </cell>
          <cell r="G93">
            <v>3.63</v>
          </cell>
          <cell r="H93">
            <v>4.2359999999999998</v>
          </cell>
          <cell r="I93">
            <v>4.9639999999999995</v>
          </cell>
          <cell r="J93">
            <v>5.7440000000000007</v>
          </cell>
          <cell r="K93">
            <v>6.8860000000000001</v>
          </cell>
          <cell r="L93">
            <v>8.06</v>
          </cell>
          <cell r="M93">
            <v>9.6720000000000006</v>
          </cell>
          <cell r="N93">
            <v>11.536</v>
          </cell>
          <cell r="O93">
            <v>14.34</v>
          </cell>
          <cell r="P93">
            <v>16.98</v>
          </cell>
        </row>
        <row r="94">
          <cell r="C94">
            <v>0.27</v>
          </cell>
          <cell r="D94">
            <v>0.51</v>
          </cell>
          <cell r="F94">
            <v>87</v>
          </cell>
          <cell r="G94">
            <v>3.66</v>
          </cell>
          <cell r="H94">
            <v>4.2720000000000002</v>
          </cell>
          <cell r="I94">
            <v>5.008</v>
          </cell>
          <cell r="J94">
            <v>5.798</v>
          </cell>
          <cell r="K94">
            <v>6.952</v>
          </cell>
          <cell r="L94">
            <v>8.14</v>
          </cell>
          <cell r="M94">
            <v>9.7740000000000009</v>
          </cell>
          <cell r="N94">
            <v>11.661999999999999</v>
          </cell>
          <cell r="O94">
            <v>14.48</v>
          </cell>
          <cell r="P94">
            <v>17.16</v>
          </cell>
        </row>
        <row r="95">
          <cell r="C95">
            <v>0.28000000000000003</v>
          </cell>
          <cell r="D95">
            <v>0.51800000000000002</v>
          </cell>
          <cell r="F95">
            <v>88</v>
          </cell>
          <cell r="G95">
            <v>3.69</v>
          </cell>
          <cell r="H95">
            <v>4.3079999999999998</v>
          </cell>
          <cell r="I95">
            <v>5.0519999999999996</v>
          </cell>
          <cell r="J95">
            <v>5.8520000000000003</v>
          </cell>
          <cell r="K95">
            <v>7.0180000000000007</v>
          </cell>
          <cell r="L95">
            <v>8.2200000000000006</v>
          </cell>
          <cell r="M95">
            <v>9.8759999999999994</v>
          </cell>
          <cell r="N95">
            <v>11.788</v>
          </cell>
          <cell r="O95">
            <v>14.62</v>
          </cell>
          <cell r="P95">
            <v>17.34</v>
          </cell>
        </row>
        <row r="96">
          <cell r="C96">
            <v>0.28999999999999998</v>
          </cell>
          <cell r="D96">
            <v>0.52600000000000002</v>
          </cell>
          <cell r="F96">
            <v>89</v>
          </cell>
          <cell r="G96">
            <v>3.72</v>
          </cell>
          <cell r="H96">
            <v>4.3440000000000003</v>
          </cell>
          <cell r="I96">
            <v>5.0960000000000001</v>
          </cell>
          <cell r="J96">
            <v>5.9059999999999997</v>
          </cell>
          <cell r="K96">
            <v>7.0840000000000005</v>
          </cell>
          <cell r="L96">
            <v>8.3000000000000007</v>
          </cell>
          <cell r="M96">
            <v>9.9779999999999998</v>
          </cell>
          <cell r="N96">
            <v>11.914</v>
          </cell>
          <cell r="O96">
            <v>14.76</v>
          </cell>
          <cell r="P96">
            <v>17.52</v>
          </cell>
        </row>
        <row r="97">
          <cell r="C97">
            <v>0.3</v>
          </cell>
          <cell r="D97">
            <v>0.53400000000000003</v>
          </cell>
          <cell r="F97">
            <v>90</v>
          </cell>
          <cell r="G97">
            <v>3.75</v>
          </cell>
          <cell r="H97">
            <v>4.38</v>
          </cell>
          <cell r="I97">
            <v>5.14</v>
          </cell>
          <cell r="J97">
            <v>5.96</v>
          </cell>
          <cell r="K97">
            <v>7.15</v>
          </cell>
          <cell r="L97">
            <v>8.3800000000000008</v>
          </cell>
          <cell r="M97">
            <v>10.08</v>
          </cell>
          <cell r="N97">
            <v>12.04</v>
          </cell>
          <cell r="O97">
            <v>14.9</v>
          </cell>
          <cell r="P97">
            <v>17.7</v>
          </cell>
        </row>
        <row r="98">
          <cell r="C98">
            <v>0.31</v>
          </cell>
          <cell r="D98">
            <v>0.54200000000000004</v>
          </cell>
          <cell r="F98">
            <v>91</v>
          </cell>
          <cell r="G98">
            <v>3.78</v>
          </cell>
          <cell r="H98">
            <v>4.4159999999999995</v>
          </cell>
          <cell r="I98">
            <v>5.1840000000000002</v>
          </cell>
          <cell r="J98">
            <v>6.0140000000000002</v>
          </cell>
          <cell r="K98">
            <v>7.2160000000000002</v>
          </cell>
          <cell r="L98">
            <v>8.4600000000000009</v>
          </cell>
          <cell r="M98">
            <v>10.182</v>
          </cell>
          <cell r="N98">
            <v>12.165999999999999</v>
          </cell>
          <cell r="O98">
            <v>15.040000000000001</v>
          </cell>
          <cell r="P98">
            <v>17.88</v>
          </cell>
        </row>
        <row r="99">
          <cell r="C99">
            <v>0.32</v>
          </cell>
          <cell r="D99">
            <v>0.55000000000000004</v>
          </cell>
          <cell r="F99">
            <v>92</v>
          </cell>
          <cell r="G99">
            <v>3.81</v>
          </cell>
          <cell r="H99">
            <v>4.452</v>
          </cell>
          <cell r="I99">
            <v>5.2279999999999998</v>
          </cell>
          <cell r="J99">
            <v>6.0680000000000005</v>
          </cell>
          <cell r="K99">
            <v>7.282</v>
          </cell>
          <cell r="L99">
            <v>8.5400000000000009</v>
          </cell>
          <cell r="M99">
            <v>10.284000000000001</v>
          </cell>
          <cell r="N99">
            <v>12.292</v>
          </cell>
          <cell r="O99">
            <v>15.18</v>
          </cell>
          <cell r="P99">
            <v>18.059999999999999</v>
          </cell>
        </row>
        <row r="100">
          <cell r="C100">
            <v>0.33</v>
          </cell>
          <cell r="D100">
            <v>0.55800000000000005</v>
          </cell>
          <cell r="F100">
            <v>93</v>
          </cell>
          <cell r="G100">
            <v>3.84</v>
          </cell>
          <cell r="H100">
            <v>4.4879999999999995</v>
          </cell>
          <cell r="I100">
            <v>5.2720000000000002</v>
          </cell>
          <cell r="J100">
            <v>6.1219999999999999</v>
          </cell>
          <cell r="K100">
            <v>7.3480000000000008</v>
          </cell>
          <cell r="L100">
            <v>8.6199999999999992</v>
          </cell>
          <cell r="M100">
            <v>10.385999999999999</v>
          </cell>
          <cell r="N100">
            <v>12.417999999999999</v>
          </cell>
          <cell r="O100">
            <v>15.32</v>
          </cell>
          <cell r="P100">
            <v>18.240000000000002</v>
          </cell>
        </row>
        <row r="101">
          <cell r="C101">
            <v>0.34</v>
          </cell>
          <cell r="D101">
            <v>0.56499999999999995</v>
          </cell>
          <cell r="F101">
            <v>94</v>
          </cell>
          <cell r="G101">
            <v>3.87</v>
          </cell>
          <cell r="H101">
            <v>4.524</v>
          </cell>
          <cell r="I101">
            <v>5.3159999999999998</v>
          </cell>
          <cell r="J101">
            <v>6.1760000000000002</v>
          </cell>
          <cell r="K101">
            <v>7.4140000000000006</v>
          </cell>
          <cell r="L101">
            <v>8.6999999999999993</v>
          </cell>
          <cell r="M101">
            <v>10.488</v>
          </cell>
          <cell r="N101">
            <v>12.544</v>
          </cell>
          <cell r="O101">
            <v>15.459999999999999</v>
          </cell>
          <cell r="P101">
            <v>18.420000000000002</v>
          </cell>
        </row>
        <row r="102">
          <cell r="C102">
            <v>0.35</v>
          </cell>
          <cell r="D102">
            <v>0.57299999999999995</v>
          </cell>
          <cell r="F102">
            <v>95</v>
          </cell>
          <cell r="G102">
            <v>3.9</v>
          </cell>
          <cell r="H102">
            <v>4.5599999999999996</v>
          </cell>
          <cell r="I102">
            <v>5.36</v>
          </cell>
          <cell r="J102">
            <v>6.23</v>
          </cell>
          <cell r="K102">
            <v>7.48</v>
          </cell>
          <cell r="L102">
            <v>8.7799999999999994</v>
          </cell>
          <cell r="M102">
            <v>10.59</v>
          </cell>
          <cell r="N102">
            <v>12.67</v>
          </cell>
          <cell r="O102">
            <v>15.6</v>
          </cell>
          <cell r="P102">
            <v>18.600000000000001</v>
          </cell>
        </row>
        <row r="103">
          <cell r="C103">
            <v>0.36</v>
          </cell>
          <cell r="D103">
            <v>0.57999999999999996</v>
          </cell>
          <cell r="F103">
            <v>96</v>
          </cell>
          <cell r="G103">
            <v>3.9299999999999997</v>
          </cell>
          <cell r="H103">
            <v>4.5960000000000001</v>
          </cell>
          <cell r="I103">
            <v>5.4039999999999999</v>
          </cell>
          <cell r="J103">
            <v>6.2840000000000007</v>
          </cell>
          <cell r="K103">
            <v>7.5460000000000003</v>
          </cell>
          <cell r="L103">
            <v>8.86</v>
          </cell>
          <cell r="M103">
            <v>10.692</v>
          </cell>
          <cell r="N103">
            <v>12.795999999999999</v>
          </cell>
          <cell r="O103">
            <v>15.78</v>
          </cell>
          <cell r="P103">
            <v>18.8</v>
          </cell>
        </row>
        <row r="104">
          <cell r="C104">
            <v>0.37</v>
          </cell>
          <cell r="D104">
            <v>0.58799999999999997</v>
          </cell>
          <cell r="F104">
            <v>97</v>
          </cell>
          <cell r="G104">
            <v>3.96</v>
          </cell>
          <cell r="H104">
            <v>4.6319999999999997</v>
          </cell>
          <cell r="I104">
            <v>5.4480000000000004</v>
          </cell>
          <cell r="J104">
            <v>6.3380000000000001</v>
          </cell>
          <cell r="K104">
            <v>7.6120000000000001</v>
          </cell>
          <cell r="L104">
            <v>8.94</v>
          </cell>
          <cell r="M104">
            <v>10.794</v>
          </cell>
          <cell r="N104">
            <v>12.922000000000001</v>
          </cell>
          <cell r="O104">
            <v>15.959999999999999</v>
          </cell>
          <cell r="P104">
            <v>19</v>
          </cell>
        </row>
        <row r="105">
          <cell r="C105">
            <v>0.38</v>
          </cell>
          <cell r="D105">
            <v>0.59499999999999997</v>
          </cell>
          <cell r="F105">
            <v>98</v>
          </cell>
          <cell r="G105">
            <v>3.9899999999999998</v>
          </cell>
          <cell r="H105">
            <v>4.6680000000000001</v>
          </cell>
          <cell r="I105">
            <v>5.492</v>
          </cell>
          <cell r="J105">
            <v>6.3920000000000003</v>
          </cell>
          <cell r="K105">
            <v>7.6779999999999999</v>
          </cell>
          <cell r="L105">
            <v>9.02</v>
          </cell>
          <cell r="M105">
            <v>10.895999999999999</v>
          </cell>
          <cell r="N105">
            <v>13.048</v>
          </cell>
          <cell r="O105">
            <v>16.14</v>
          </cell>
          <cell r="P105">
            <v>19.200000000000003</v>
          </cell>
        </row>
        <row r="106">
          <cell r="C106">
            <v>0.39</v>
          </cell>
          <cell r="D106">
            <v>0.60199999999999998</v>
          </cell>
          <cell r="F106">
            <v>99</v>
          </cell>
          <cell r="G106">
            <v>4.0199999999999996</v>
          </cell>
          <cell r="H106">
            <v>4.7039999999999997</v>
          </cell>
          <cell r="I106">
            <v>5.5360000000000005</v>
          </cell>
          <cell r="J106">
            <v>6.4459999999999997</v>
          </cell>
          <cell r="K106">
            <v>7.7439999999999998</v>
          </cell>
          <cell r="L106">
            <v>9.1</v>
          </cell>
          <cell r="M106">
            <v>10.997999999999999</v>
          </cell>
          <cell r="N106">
            <v>13.174000000000001</v>
          </cell>
          <cell r="O106">
            <v>16.32</v>
          </cell>
          <cell r="P106">
            <v>19.400000000000002</v>
          </cell>
        </row>
        <row r="107">
          <cell r="C107">
            <v>0.4</v>
          </cell>
          <cell r="D107">
            <v>0.61</v>
          </cell>
          <cell r="F107">
            <v>100</v>
          </cell>
          <cell r="G107">
            <v>4.05</v>
          </cell>
          <cell r="H107">
            <v>4.74</v>
          </cell>
          <cell r="I107">
            <v>5.58</v>
          </cell>
          <cell r="J107">
            <v>6.5</v>
          </cell>
          <cell r="K107">
            <v>7.81</v>
          </cell>
          <cell r="L107">
            <v>9.18</v>
          </cell>
          <cell r="M107">
            <v>11.1</v>
          </cell>
          <cell r="N107">
            <v>13.3</v>
          </cell>
          <cell r="O107">
            <v>16.5</v>
          </cell>
          <cell r="P107">
            <v>19.600000000000001</v>
          </cell>
        </row>
        <row r="108">
          <cell r="C108">
            <v>0.41</v>
          </cell>
          <cell r="D108">
            <v>0.61699999999999999</v>
          </cell>
          <cell r="F108">
            <v>101</v>
          </cell>
          <cell r="G108">
            <v>4.08</v>
          </cell>
          <cell r="H108">
            <v>4.7759999999999998</v>
          </cell>
          <cell r="I108">
            <v>5.6239999999999997</v>
          </cell>
          <cell r="J108">
            <v>6.5540000000000003</v>
          </cell>
          <cell r="K108">
            <v>7.8759999999999994</v>
          </cell>
          <cell r="L108">
            <v>9.26</v>
          </cell>
          <cell r="M108">
            <v>11.202</v>
          </cell>
          <cell r="N108">
            <v>13.426</v>
          </cell>
          <cell r="O108">
            <v>16.64</v>
          </cell>
          <cell r="P108">
            <v>19.8</v>
          </cell>
        </row>
        <row r="109">
          <cell r="C109">
            <v>0.42</v>
          </cell>
          <cell r="D109">
            <v>0.624</v>
          </cell>
          <cell r="F109">
            <v>102</v>
          </cell>
          <cell r="G109">
            <v>4.1100000000000003</v>
          </cell>
          <cell r="H109">
            <v>4.8120000000000003</v>
          </cell>
          <cell r="I109">
            <v>5.6680000000000001</v>
          </cell>
          <cell r="J109">
            <v>6.6079999999999997</v>
          </cell>
          <cell r="K109">
            <v>7.9420000000000002</v>
          </cell>
          <cell r="L109">
            <v>9.34</v>
          </cell>
          <cell r="M109">
            <v>11.304</v>
          </cell>
          <cell r="N109">
            <v>13.552</v>
          </cell>
          <cell r="O109">
            <v>16.78</v>
          </cell>
          <cell r="P109">
            <v>20</v>
          </cell>
        </row>
        <row r="110">
          <cell r="C110">
            <v>0.43</v>
          </cell>
          <cell r="D110">
            <v>0.63100000000000001</v>
          </cell>
          <cell r="F110">
            <v>103</v>
          </cell>
          <cell r="G110">
            <v>4.1399999999999997</v>
          </cell>
          <cell r="H110">
            <v>4.8479999999999999</v>
          </cell>
          <cell r="I110">
            <v>5.7119999999999997</v>
          </cell>
          <cell r="J110">
            <v>6.6619999999999999</v>
          </cell>
          <cell r="K110">
            <v>8.0080000000000009</v>
          </cell>
          <cell r="L110">
            <v>9.42</v>
          </cell>
          <cell r="M110">
            <v>11.405999999999999</v>
          </cell>
          <cell r="N110">
            <v>13.678000000000001</v>
          </cell>
          <cell r="O110">
            <v>16.919999999999998</v>
          </cell>
          <cell r="P110">
            <v>20.200000000000003</v>
          </cell>
        </row>
        <row r="111">
          <cell r="C111">
            <v>0.44</v>
          </cell>
          <cell r="D111">
            <v>0.63800000000000001</v>
          </cell>
          <cell r="F111">
            <v>104</v>
          </cell>
          <cell r="G111">
            <v>4.17</v>
          </cell>
          <cell r="H111">
            <v>4.8840000000000003</v>
          </cell>
          <cell r="I111">
            <v>5.7560000000000002</v>
          </cell>
          <cell r="J111">
            <v>6.7159999999999993</v>
          </cell>
          <cell r="K111">
            <v>8.0739999999999998</v>
          </cell>
          <cell r="L111">
            <v>9.5</v>
          </cell>
          <cell r="M111">
            <v>11.507999999999999</v>
          </cell>
          <cell r="N111">
            <v>13.804</v>
          </cell>
          <cell r="O111">
            <v>17.059999999999999</v>
          </cell>
          <cell r="P111">
            <v>20.400000000000002</v>
          </cell>
        </row>
        <row r="112">
          <cell r="C112">
            <v>0.45</v>
          </cell>
          <cell r="D112">
            <v>0.64500000000000002</v>
          </cell>
          <cell r="F112">
            <v>105</v>
          </cell>
          <cell r="G112">
            <v>4.2</v>
          </cell>
          <cell r="H112">
            <v>4.92</v>
          </cell>
          <cell r="I112">
            <v>5.8</v>
          </cell>
          <cell r="J112">
            <v>6.77</v>
          </cell>
          <cell r="K112">
            <v>8.14</v>
          </cell>
          <cell r="L112">
            <v>9.58</v>
          </cell>
          <cell r="M112">
            <v>11.61</v>
          </cell>
          <cell r="N112">
            <v>13.93</v>
          </cell>
          <cell r="O112">
            <v>17.2</v>
          </cell>
          <cell r="P112">
            <v>20.6</v>
          </cell>
        </row>
        <row r="113">
          <cell r="C113">
            <v>0.46</v>
          </cell>
          <cell r="D113">
            <v>0.65200000000000002</v>
          </cell>
          <cell r="F113">
            <v>106</v>
          </cell>
          <cell r="G113">
            <v>4.2300000000000004</v>
          </cell>
          <cell r="H113">
            <v>4.9559999999999995</v>
          </cell>
          <cell r="I113">
            <v>5.8439999999999994</v>
          </cell>
          <cell r="J113">
            <v>6.8239999999999998</v>
          </cell>
          <cell r="K113">
            <v>8.2060000000000013</v>
          </cell>
          <cell r="L113">
            <v>9.6620000000000008</v>
          </cell>
          <cell r="M113">
            <v>11.712</v>
          </cell>
          <cell r="N113">
            <v>14.055999999999999</v>
          </cell>
          <cell r="O113">
            <v>17.36</v>
          </cell>
          <cell r="P113">
            <v>20.8</v>
          </cell>
        </row>
        <row r="114">
          <cell r="C114">
            <v>0.47</v>
          </cell>
          <cell r="D114">
            <v>0.65800000000000003</v>
          </cell>
          <cell r="F114">
            <v>107</v>
          </cell>
          <cell r="G114">
            <v>4.26</v>
          </cell>
          <cell r="H114">
            <v>4.992</v>
          </cell>
          <cell r="I114">
            <v>5.8879999999999999</v>
          </cell>
          <cell r="J114">
            <v>6.8780000000000001</v>
          </cell>
          <cell r="K114">
            <v>8.2720000000000002</v>
          </cell>
          <cell r="L114">
            <v>9.7439999999999998</v>
          </cell>
          <cell r="M114">
            <v>11.814</v>
          </cell>
          <cell r="N114">
            <v>14.182</v>
          </cell>
          <cell r="O114">
            <v>17.52</v>
          </cell>
          <cell r="P114">
            <v>21</v>
          </cell>
        </row>
        <row r="115">
          <cell r="C115">
            <v>0.48</v>
          </cell>
          <cell r="D115">
            <v>0.66500000000000004</v>
          </cell>
          <cell r="F115">
            <v>108</v>
          </cell>
          <cell r="G115">
            <v>4.29</v>
          </cell>
          <cell r="H115">
            <v>5.0279999999999996</v>
          </cell>
          <cell r="I115">
            <v>5.9319999999999995</v>
          </cell>
          <cell r="J115">
            <v>6.9319999999999995</v>
          </cell>
          <cell r="K115">
            <v>8.338000000000001</v>
          </cell>
          <cell r="L115">
            <v>9.8260000000000005</v>
          </cell>
          <cell r="M115">
            <v>11.915999999999999</v>
          </cell>
          <cell r="N115">
            <v>14.308</v>
          </cell>
          <cell r="O115">
            <v>17.68</v>
          </cell>
          <cell r="P115">
            <v>21.200000000000003</v>
          </cell>
        </row>
        <row r="116">
          <cell r="C116">
            <v>0.49</v>
          </cell>
          <cell r="D116">
            <v>0.67200000000000004</v>
          </cell>
          <cell r="F116">
            <v>109</v>
          </cell>
          <cell r="G116">
            <v>4.3199999999999994</v>
          </cell>
          <cell r="H116">
            <v>5.0640000000000001</v>
          </cell>
          <cell r="I116">
            <v>5.976</v>
          </cell>
          <cell r="J116">
            <v>6.9859999999999998</v>
          </cell>
          <cell r="K116">
            <v>8.4039999999999999</v>
          </cell>
          <cell r="L116">
            <v>9.9079999999999995</v>
          </cell>
          <cell r="M116">
            <v>12.017999999999999</v>
          </cell>
          <cell r="N116">
            <v>14.434000000000001</v>
          </cell>
          <cell r="O116">
            <v>17.84</v>
          </cell>
          <cell r="P116">
            <v>21.400000000000002</v>
          </cell>
        </row>
        <row r="117">
          <cell r="C117">
            <v>0.5</v>
          </cell>
          <cell r="D117">
            <v>0.67800000000000005</v>
          </cell>
          <cell r="F117">
            <v>110</v>
          </cell>
          <cell r="G117">
            <v>4.3499999999999996</v>
          </cell>
          <cell r="H117">
            <v>5.0999999999999996</v>
          </cell>
          <cell r="I117">
            <v>6.02</v>
          </cell>
          <cell r="J117">
            <v>7.04</v>
          </cell>
          <cell r="K117">
            <v>8.4700000000000006</v>
          </cell>
          <cell r="L117">
            <v>9.99</v>
          </cell>
          <cell r="M117">
            <v>12.12</v>
          </cell>
          <cell r="N117">
            <v>14.56</v>
          </cell>
          <cell r="O117">
            <v>18</v>
          </cell>
          <cell r="P117">
            <v>21.6</v>
          </cell>
        </row>
        <row r="118">
          <cell r="C118">
            <v>0.52</v>
          </cell>
          <cell r="D118">
            <v>0.69199999999999995</v>
          </cell>
          <cell r="F118">
            <v>111</v>
          </cell>
          <cell r="G118">
            <v>4.38</v>
          </cell>
          <cell r="H118">
            <v>5.1360000000000001</v>
          </cell>
          <cell r="I118">
            <v>6.0640000000000001</v>
          </cell>
          <cell r="J118">
            <v>7.0940000000000003</v>
          </cell>
          <cell r="K118">
            <v>8.5360000000000014</v>
          </cell>
          <cell r="L118">
            <v>10.072000000000001</v>
          </cell>
          <cell r="M118">
            <v>12.222</v>
          </cell>
          <cell r="N118">
            <v>14.686</v>
          </cell>
          <cell r="O118">
            <v>18.16</v>
          </cell>
          <cell r="P118">
            <v>21.8</v>
          </cell>
        </row>
        <row r="119">
          <cell r="C119">
            <v>0.54</v>
          </cell>
          <cell r="D119">
            <v>0.70399999999999996</v>
          </cell>
          <cell r="F119">
            <v>112</v>
          </cell>
          <cell r="G119">
            <v>4.41</v>
          </cell>
          <cell r="H119">
            <v>5.1719999999999997</v>
          </cell>
          <cell r="I119">
            <v>6.1079999999999997</v>
          </cell>
          <cell r="J119">
            <v>7.1479999999999997</v>
          </cell>
          <cell r="K119">
            <v>8.6020000000000003</v>
          </cell>
          <cell r="L119">
            <v>10.154</v>
          </cell>
          <cell r="M119">
            <v>12.324</v>
          </cell>
          <cell r="N119">
            <v>14.811999999999999</v>
          </cell>
          <cell r="O119">
            <v>18.32</v>
          </cell>
          <cell r="P119">
            <v>22</v>
          </cell>
        </row>
        <row r="120">
          <cell r="C120">
            <v>0.56000000000000005</v>
          </cell>
          <cell r="D120">
            <v>0.71699999999999997</v>
          </cell>
          <cell r="F120">
            <v>113</v>
          </cell>
          <cell r="G120">
            <v>4.4399999999999995</v>
          </cell>
          <cell r="H120">
            <v>5.2080000000000002</v>
          </cell>
          <cell r="I120">
            <v>6.1520000000000001</v>
          </cell>
          <cell r="J120">
            <v>7.202</v>
          </cell>
          <cell r="K120">
            <v>8.668000000000001</v>
          </cell>
          <cell r="L120">
            <v>10.236000000000001</v>
          </cell>
          <cell r="M120">
            <v>12.426</v>
          </cell>
          <cell r="N120">
            <v>14.938000000000001</v>
          </cell>
          <cell r="O120">
            <v>18.48</v>
          </cell>
          <cell r="P120">
            <v>22.200000000000003</v>
          </cell>
        </row>
        <row r="121">
          <cell r="C121">
            <v>0.57999999999999996</v>
          </cell>
          <cell r="D121">
            <v>0.73</v>
          </cell>
          <cell r="F121">
            <v>114</v>
          </cell>
          <cell r="G121">
            <v>4.47</v>
          </cell>
          <cell r="H121">
            <v>5.2439999999999998</v>
          </cell>
          <cell r="I121">
            <v>6.1959999999999997</v>
          </cell>
          <cell r="J121">
            <v>7.2559999999999993</v>
          </cell>
          <cell r="K121">
            <v>8.734</v>
          </cell>
          <cell r="L121">
            <v>10.318</v>
          </cell>
          <cell r="M121">
            <v>12.528</v>
          </cell>
          <cell r="N121">
            <v>15.064</v>
          </cell>
          <cell r="O121">
            <v>18.64</v>
          </cell>
          <cell r="P121">
            <v>22.400000000000002</v>
          </cell>
        </row>
        <row r="122">
          <cell r="C122">
            <v>0.6</v>
          </cell>
          <cell r="D122">
            <v>0.74199999999999999</v>
          </cell>
          <cell r="F122">
            <v>115</v>
          </cell>
          <cell r="G122">
            <v>4.5</v>
          </cell>
          <cell r="H122">
            <v>5.28</v>
          </cell>
          <cell r="I122">
            <v>6.24</v>
          </cell>
          <cell r="J122">
            <v>7.31</v>
          </cell>
          <cell r="K122">
            <v>8.8000000000000007</v>
          </cell>
          <cell r="L122">
            <v>10.4</v>
          </cell>
          <cell r="M122">
            <v>12.63</v>
          </cell>
          <cell r="N122">
            <v>15.19</v>
          </cell>
          <cell r="O122">
            <v>18.8</v>
          </cell>
          <cell r="P122">
            <v>22.6</v>
          </cell>
        </row>
        <row r="123">
          <cell r="C123">
            <v>0.62</v>
          </cell>
          <cell r="D123">
            <v>0.755</v>
          </cell>
          <cell r="F123">
            <v>116</v>
          </cell>
          <cell r="G123">
            <v>4.53</v>
          </cell>
          <cell r="H123">
            <v>5.3159999999999998</v>
          </cell>
          <cell r="I123">
            <v>6.2839999999999998</v>
          </cell>
          <cell r="J123">
            <v>7.3639999999999999</v>
          </cell>
          <cell r="K123">
            <v>8.8660000000000014</v>
          </cell>
          <cell r="L123">
            <v>10.482000000000001</v>
          </cell>
          <cell r="M123">
            <v>12.732000000000001</v>
          </cell>
          <cell r="N123">
            <v>15.325999999999999</v>
          </cell>
          <cell r="O123">
            <v>18.940000000000001</v>
          </cell>
          <cell r="P123">
            <v>22.8</v>
          </cell>
        </row>
        <row r="124">
          <cell r="C124">
            <v>0.64</v>
          </cell>
          <cell r="D124">
            <v>0.76700000000000002</v>
          </cell>
          <cell r="F124">
            <v>117</v>
          </cell>
          <cell r="G124">
            <v>4.5600000000000005</v>
          </cell>
          <cell r="H124">
            <v>5.3520000000000003</v>
          </cell>
          <cell r="I124">
            <v>6.3280000000000003</v>
          </cell>
          <cell r="J124">
            <v>7.4180000000000001</v>
          </cell>
          <cell r="K124">
            <v>8.9320000000000004</v>
          </cell>
          <cell r="L124">
            <v>10.564</v>
          </cell>
          <cell r="M124">
            <v>12.834000000000001</v>
          </cell>
          <cell r="N124">
            <v>15.462</v>
          </cell>
          <cell r="O124">
            <v>19.080000000000002</v>
          </cell>
          <cell r="P124">
            <v>23</v>
          </cell>
        </row>
        <row r="125">
          <cell r="C125">
            <v>0.66</v>
          </cell>
          <cell r="D125">
            <v>0.77900000000000003</v>
          </cell>
          <cell r="F125">
            <v>118</v>
          </cell>
          <cell r="G125">
            <v>4.59</v>
          </cell>
          <cell r="H125">
            <v>5.3879999999999999</v>
          </cell>
          <cell r="I125">
            <v>6.3719999999999999</v>
          </cell>
          <cell r="J125">
            <v>7.4719999999999995</v>
          </cell>
          <cell r="K125">
            <v>8.9980000000000011</v>
          </cell>
          <cell r="L125">
            <v>10.646000000000001</v>
          </cell>
          <cell r="M125">
            <v>12.936</v>
          </cell>
          <cell r="N125">
            <v>15.597999999999999</v>
          </cell>
          <cell r="O125">
            <v>19.22</v>
          </cell>
          <cell r="P125">
            <v>23.200000000000003</v>
          </cell>
        </row>
        <row r="126">
          <cell r="C126">
            <v>0.68</v>
          </cell>
          <cell r="D126">
            <v>0.79100000000000004</v>
          </cell>
          <cell r="F126">
            <v>119</v>
          </cell>
          <cell r="G126">
            <v>4.62</v>
          </cell>
          <cell r="H126">
            <v>5.4240000000000004</v>
          </cell>
          <cell r="I126">
            <v>6.4160000000000004</v>
          </cell>
          <cell r="J126">
            <v>7.5259999999999998</v>
          </cell>
          <cell r="K126">
            <v>9.0640000000000001</v>
          </cell>
          <cell r="L126">
            <v>10.728</v>
          </cell>
          <cell r="M126">
            <v>13.038</v>
          </cell>
          <cell r="N126">
            <v>15.734</v>
          </cell>
          <cell r="O126">
            <v>19.36</v>
          </cell>
          <cell r="P126">
            <v>23.400000000000002</v>
          </cell>
        </row>
        <row r="127">
          <cell r="C127">
            <v>0.7</v>
          </cell>
          <cell r="D127">
            <v>0.80300000000000005</v>
          </cell>
          <cell r="F127">
            <v>120</v>
          </cell>
          <cell r="G127">
            <v>4.6500000000000004</v>
          </cell>
          <cell r="H127">
            <v>5.46</v>
          </cell>
          <cell r="I127">
            <v>6.46</v>
          </cell>
          <cell r="J127">
            <v>7.58</v>
          </cell>
          <cell r="K127">
            <v>9.1300000000000008</v>
          </cell>
          <cell r="L127">
            <v>10.81</v>
          </cell>
          <cell r="M127">
            <v>13.14</v>
          </cell>
          <cell r="N127">
            <v>15.87</v>
          </cell>
          <cell r="O127">
            <v>19.5</v>
          </cell>
          <cell r="P127">
            <v>23.6</v>
          </cell>
        </row>
        <row r="128">
          <cell r="C128">
            <v>0.72</v>
          </cell>
          <cell r="D128">
            <v>0.81499999999999995</v>
          </cell>
          <cell r="F128">
            <v>121</v>
          </cell>
          <cell r="G128">
            <v>4.6800000000000006</v>
          </cell>
          <cell r="H128">
            <v>5.4959999999999996</v>
          </cell>
          <cell r="I128">
            <v>6.5039999999999996</v>
          </cell>
          <cell r="J128">
            <v>7.6340000000000003</v>
          </cell>
          <cell r="K128">
            <v>9.1960000000000015</v>
          </cell>
          <cell r="L128">
            <v>10.892000000000001</v>
          </cell>
          <cell r="M128">
            <v>13.242000000000001</v>
          </cell>
          <cell r="N128">
            <v>15.985999999999999</v>
          </cell>
          <cell r="O128">
            <v>19.64</v>
          </cell>
          <cell r="P128">
            <v>23.8</v>
          </cell>
        </row>
        <row r="129">
          <cell r="C129">
            <v>0.74</v>
          </cell>
          <cell r="D129">
            <v>0.82599999999999996</v>
          </cell>
          <cell r="F129">
            <v>122</v>
          </cell>
          <cell r="G129">
            <v>4.71</v>
          </cell>
          <cell r="H129">
            <v>5.532</v>
          </cell>
          <cell r="I129">
            <v>6.548</v>
          </cell>
          <cell r="J129">
            <v>7.6879999999999997</v>
          </cell>
          <cell r="K129">
            <v>9.2620000000000005</v>
          </cell>
          <cell r="L129">
            <v>10.974</v>
          </cell>
          <cell r="M129">
            <v>13.344000000000001</v>
          </cell>
          <cell r="N129">
            <v>16.102</v>
          </cell>
          <cell r="O129">
            <v>19.78</v>
          </cell>
          <cell r="P129">
            <v>24</v>
          </cell>
        </row>
        <row r="130">
          <cell r="C130">
            <v>0.76</v>
          </cell>
          <cell r="D130">
            <v>0.83799999999999997</v>
          </cell>
          <cell r="F130">
            <v>123</v>
          </cell>
          <cell r="G130">
            <v>4.74</v>
          </cell>
          <cell r="H130">
            <v>5.5679999999999996</v>
          </cell>
          <cell r="I130">
            <v>6.5919999999999996</v>
          </cell>
          <cell r="J130">
            <v>7.742</v>
          </cell>
          <cell r="K130">
            <v>9.3280000000000012</v>
          </cell>
          <cell r="L130">
            <v>11.056000000000001</v>
          </cell>
          <cell r="M130">
            <v>13.446</v>
          </cell>
          <cell r="N130">
            <v>16.218</v>
          </cell>
          <cell r="O130">
            <v>19.919999999999998</v>
          </cell>
          <cell r="P130">
            <v>24.200000000000003</v>
          </cell>
        </row>
        <row r="131">
          <cell r="C131">
            <v>0.78</v>
          </cell>
          <cell r="D131">
            <v>0.84899999999999998</v>
          </cell>
          <cell r="F131">
            <v>124</v>
          </cell>
          <cell r="G131">
            <v>4.7699999999999996</v>
          </cell>
          <cell r="H131">
            <v>5.6040000000000001</v>
          </cell>
          <cell r="I131">
            <v>6.6360000000000001</v>
          </cell>
          <cell r="J131">
            <v>7.7959999999999994</v>
          </cell>
          <cell r="K131">
            <v>9.3940000000000001</v>
          </cell>
          <cell r="L131">
            <v>11.138</v>
          </cell>
          <cell r="M131">
            <v>13.548</v>
          </cell>
          <cell r="N131">
            <v>16.334</v>
          </cell>
          <cell r="O131">
            <v>20.059999999999999</v>
          </cell>
          <cell r="P131">
            <v>24.400000000000002</v>
          </cell>
        </row>
        <row r="132">
          <cell r="C132">
            <v>0.8</v>
          </cell>
          <cell r="D132">
            <v>0.86</v>
          </cell>
          <cell r="F132">
            <v>125</v>
          </cell>
          <cell r="G132">
            <v>4.8</v>
          </cell>
          <cell r="H132">
            <v>5.64</v>
          </cell>
          <cell r="I132">
            <v>6.68</v>
          </cell>
          <cell r="J132">
            <v>7.85</v>
          </cell>
          <cell r="K132">
            <v>9.4600000000000009</v>
          </cell>
          <cell r="L132">
            <v>11.22</v>
          </cell>
          <cell r="M132">
            <v>13.65</v>
          </cell>
          <cell r="N132">
            <v>16.45</v>
          </cell>
          <cell r="O132">
            <v>20.2</v>
          </cell>
          <cell r="P132">
            <v>24.6</v>
          </cell>
        </row>
        <row r="133">
          <cell r="C133">
            <v>0.82</v>
          </cell>
          <cell r="D133">
            <v>0.872</v>
          </cell>
          <cell r="F133">
            <v>126</v>
          </cell>
          <cell r="G133">
            <v>4.83</v>
          </cell>
          <cell r="H133">
            <v>5.6760000000000002</v>
          </cell>
          <cell r="I133">
            <v>6.7240000000000002</v>
          </cell>
          <cell r="J133">
            <v>7.9039999999999999</v>
          </cell>
          <cell r="K133">
            <v>9.5259999999999998</v>
          </cell>
          <cell r="L133">
            <v>11.302000000000001</v>
          </cell>
          <cell r="M133">
            <v>13.752000000000001</v>
          </cell>
          <cell r="N133">
            <v>16.576000000000001</v>
          </cell>
          <cell r="O133">
            <v>20.36</v>
          </cell>
          <cell r="P133">
            <v>24.78</v>
          </cell>
        </row>
        <row r="134">
          <cell r="C134">
            <v>0.84</v>
          </cell>
          <cell r="D134">
            <v>0.88300000000000001</v>
          </cell>
          <cell r="F134">
            <v>127</v>
          </cell>
          <cell r="G134">
            <v>4.8600000000000003</v>
          </cell>
          <cell r="H134">
            <v>5.7119999999999997</v>
          </cell>
          <cell r="I134">
            <v>6.7679999999999998</v>
          </cell>
          <cell r="J134">
            <v>7.9579999999999993</v>
          </cell>
          <cell r="K134">
            <v>9.5920000000000005</v>
          </cell>
          <cell r="L134">
            <v>11.384</v>
          </cell>
          <cell r="M134">
            <v>13.854000000000001</v>
          </cell>
          <cell r="N134">
            <v>16.701999999999998</v>
          </cell>
          <cell r="O134">
            <v>20.52</v>
          </cell>
          <cell r="P134">
            <v>24.96</v>
          </cell>
        </row>
        <row r="135">
          <cell r="C135">
            <v>0.86</v>
          </cell>
          <cell r="D135">
            <v>0.89400000000000002</v>
          </cell>
          <cell r="F135">
            <v>128</v>
          </cell>
          <cell r="G135">
            <v>4.8899999999999997</v>
          </cell>
          <cell r="H135">
            <v>5.7480000000000002</v>
          </cell>
          <cell r="I135">
            <v>6.8120000000000003</v>
          </cell>
          <cell r="J135">
            <v>8.0119999999999987</v>
          </cell>
          <cell r="K135">
            <v>9.6579999999999995</v>
          </cell>
          <cell r="L135">
            <v>11.466000000000001</v>
          </cell>
          <cell r="M135">
            <v>13.956</v>
          </cell>
          <cell r="N135">
            <v>16.827999999999999</v>
          </cell>
          <cell r="O135">
            <v>20.68</v>
          </cell>
          <cell r="P135">
            <v>25.14</v>
          </cell>
        </row>
        <row r="136">
          <cell r="C136">
            <v>0.88</v>
          </cell>
          <cell r="D136">
            <v>0.90500000000000003</v>
          </cell>
          <cell r="F136">
            <v>129</v>
          </cell>
          <cell r="G136">
            <v>4.92</v>
          </cell>
          <cell r="H136">
            <v>5.7839999999999998</v>
          </cell>
          <cell r="I136">
            <v>6.8559999999999999</v>
          </cell>
          <cell r="J136">
            <v>8.0659999999999989</v>
          </cell>
          <cell r="K136">
            <v>9.7240000000000002</v>
          </cell>
          <cell r="L136">
            <v>11.548</v>
          </cell>
          <cell r="M136">
            <v>14.058</v>
          </cell>
          <cell r="N136">
            <v>16.953999999999997</v>
          </cell>
          <cell r="O136">
            <v>20.84</v>
          </cell>
          <cell r="P136">
            <v>25.32</v>
          </cell>
        </row>
        <row r="137">
          <cell r="C137">
            <v>0.9</v>
          </cell>
          <cell r="D137">
            <v>0.91600000000000004</v>
          </cell>
          <cell r="F137">
            <v>130</v>
          </cell>
          <cell r="G137">
            <v>4.95</v>
          </cell>
          <cell r="H137">
            <v>5.82</v>
          </cell>
          <cell r="I137">
            <v>6.9</v>
          </cell>
          <cell r="J137">
            <v>8.1199999999999992</v>
          </cell>
          <cell r="K137">
            <v>9.7899999999999991</v>
          </cell>
          <cell r="L137">
            <v>11.63</v>
          </cell>
          <cell r="M137">
            <v>14.16</v>
          </cell>
          <cell r="N137">
            <v>17.079999999999998</v>
          </cell>
          <cell r="O137">
            <v>21</v>
          </cell>
          <cell r="P137">
            <v>25.5</v>
          </cell>
        </row>
        <row r="138">
          <cell r="C138">
            <v>0.92</v>
          </cell>
          <cell r="D138">
            <v>0.92700000000000005</v>
          </cell>
          <cell r="F138">
            <v>131</v>
          </cell>
          <cell r="G138">
            <v>4.9800000000000004</v>
          </cell>
          <cell r="H138">
            <v>5.8559999999999999</v>
          </cell>
          <cell r="I138">
            <v>6.944</v>
          </cell>
          <cell r="J138">
            <v>8.1739999999999995</v>
          </cell>
          <cell r="K138">
            <v>9.8559999999999999</v>
          </cell>
          <cell r="L138">
            <v>11.712</v>
          </cell>
          <cell r="M138">
            <v>14.262</v>
          </cell>
          <cell r="N138">
            <v>17.206</v>
          </cell>
          <cell r="O138">
            <v>21.18</v>
          </cell>
          <cell r="P138">
            <v>25.7</v>
          </cell>
        </row>
        <row r="139">
          <cell r="C139">
            <v>0.94</v>
          </cell>
          <cell r="D139">
            <v>0.93700000000000006</v>
          </cell>
          <cell r="F139">
            <v>132</v>
          </cell>
          <cell r="G139">
            <v>5.01</v>
          </cell>
          <cell r="H139">
            <v>5.8920000000000003</v>
          </cell>
          <cell r="I139">
            <v>6.9880000000000004</v>
          </cell>
          <cell r="J139">
            <v>8.2279999999999998</v>
          </cell>
          <cell r="K139">
            <v>9.9219999999999988</v>
          </cell>
          <cell r="L139">
            <v>11.794</v>
          </cell>
          <cell r="M139">
            <v>14.364000000000001</v>
          </cell>
          <cell r="N139">
            <v>17.332000000000001</v>
          </cell>
          <cell r="O139">
            <v>21.36</v>
          </cell>
          <cell r="P139">
            <v>25.9</v>
          </cell>
        </row>
        <row r="140">
          <cell r="C140">
            <v>0.96</v>
          </cell>
          <cell r="D140">
            <v>0.94799999999999995</v>
          </cell>
          <cell r="F140">
            <v>133</v>
          </cell>
          <cell r="G140">
            <v>5.04</v>
          </cell>
          <cell r="H140">
            <v>5.9279999999999999</v>
          </cell>
          <cell r="I140">
            <v>7.032</v>
          </cell>
          <cell r="J140">
            <v>8.282</v>
          </cell>
          <cell r="K140">
            <v>9.9879999999999995</v>
          </cell>
          <cell r="L140">
            <v>11.875999999999999</v>
          </cell>
          <cell r="M140">
            <v>14.465999999999999</v>
          </cell>
          <cell r="N140">
            <v>17.457999999999998</v>
          </cell>
          <cell r="O140">
            <v>21.54</v>
          </cell>
          <cell r="P140">
            <v>26.1</v>
          </cell>
        </row>
        <row r="141">
          <cell r="C141">
            <v>0.98</v>
          </cell>
          <cell r="D141">
            <v>0.95899999999999996</v>
          </cell>
          <cell r="F141">
            <v>134</v>
          </cell>
          <cell r="G141">
            <v>5.0699999999999994</v>
          </cell>
          <cell r="H141">
            <v>5.9640000000000004</v>
          </cell>
          <cell r="I141">
            <v>7.0760000000000005</v>
          </cell>
          <cell r="J141">
            <v>8.3360000000000003</v>
          </cell>
          <cell r="K141">
            <v>10.053999999999998</v>
          </cell>
          <cell r="L141">
            <v>11.958</v>
          </cell>
          <cell r="M141">
            <v>14.568</v>
          </cell>
          <cell r="N141">
            <v>17.584</v>
          </cell>
          <cell r="O141">
            <v>21.72</v>
          </cell>
          <cell r="P141">
            <v>26.3</v>
          </cell>
        </row>
        <row r="142">
          <cell r="C142">
            <v>1</v>
          </cell>
          <cell r="D142">
            <v>0.96899999999999997</v>
          </cell>
          <cell r="F142">
            <v>135</v>
          </cell>
          <cell r="G142">
            <v>5.0999999999999996</v>
          </cell>
          <cell r="H142">
            <v>6</v>
          </cell>
          <cell r="I142">
            <v>7.12</v>
          </cell>
          <cell r="J142">
            <v>8.39</v>
          </cell>
          <cell r="K142">
            <v>10.119999999999999</v>
          </cell>
          <cell r="L142">
            <v>12.04</v>
          </cell>
          <cell r="M142">
            <v>14.67</v>
          </cell>
          <cell r="N142">
            <v>17.71</v>
          </cell>
          <cell r="O142">
            <v>21.9</v>
          </cell>
          <cell r="P142">
            <v>26.5</v>
          </cell>
        </row>
        <row r="143">
          <cell r="C143">
            <v>1.05</v>
          </cell>
          <cell r="D143">
            <v>0.995</v>
          </cell>
          <cell r="F143">
            <v>136</v>
          </cell>
          <cell r="G143">
            <v>5.13</v>
          </cell>
          <cell r="H143">
            <v>6.0359999999999996</v>
          </cell>
          <cell r="I143">
            <v>7.1639999999999997</v>
          </cell>
          <cell r="J143">
            <v>8.4440000000000008</v>
          </cell>
          <cell r="K143">
            <v>10.186</v>
          </cell>
          <cell r="L143">
            <v>12.122</v>
          </cell>
          <cell r="M143">
            <v>14.772</v>
          </cell>
          <cell r="N143">
            <v>17.836000000000002</v>
          </cell>
          <cell r="O143">
            <v>22.06</v>
          </cell>
          <cell r="P143">
            <v>26.7</v>
          </cell>
        </row>
        <row r="144">
          <cell r="C144">
            <v>1.1000000000000001</v>
          </cell>
          <cell r="D144">
            <v>1.0209999999999999</v>
          </cell>
          <cell r="F144">
            <v>137</v>
          </cell>
          <cell r="G144">
            <v>5.16</v>
          </cell>
          <cell r="H144">
            <v>6.0720000000000001</v>
          </cell>
          <cell r="I144">
            <v>7.2080000000000002</v>
          </cell>
          <cell r="J144">
            <v>8.4980000000000011</v>
          </cell>
          <cell r="K144">
            <v>10.251999999999999</v>
          </cell>
          <cell r="L144">
            <v>12.203999999999999</v>
          </cell>
          <cell r="M144">
            <v>14.874000000000001</v>
          </cell>
          <cell r="N144">
            <v>17.962</v>
          </cell>
          <cell r="O144">
            <v>22.22</v>
          </cell>
          <cell r="P144">
            <v>26.9</v>
          </cell>
        </row>
        <row r="145">
          <cell r="C145">
            <v>1.1499999999999999</v>
          </cell>
          <cell r="D145">
            <v>1.046</v>
          </cell>
          <cell r="F145">
            <v>138</v>
          </cell>
          <cell r="G145">
            <v>5.1899999999999995</v>
          </cell>
          <cell r="H145">
            <v>6.1079999999999997</v>
          </cell>
          <cell r="I145">
            <v>7.2519999999999998</v>
          </cell>
          <cell r="J145">
            <v>8.5519999999999996</v>
          </cell>
          <cell r="K145">
            <v>10.318</v>
          </cell>
          <cell r="L145">
            <v>12.286</v>
          </cell>
          <cell r="M145">
            <v>14.975999999999999</v>
          </cell>
          <cell r="N145">
            <v>18.088000000000001</v>
          </cell>
          <cell r="O145">
            <v>22.38</v>
          </cell>
          <cell r="P145">
            <v>27.1</v>
          </cell>
        </row>
        <row r="146">
          <cell r="C146">
            <v>1.2</v>
          </cell>
          <cell r="D146">
            <v>1.071</v>
          </cell>
          <cell r="F146">
            <v>139</v>
          </cell>
          <cell r="G146">
            <v>5.22</v>
          </cell>
          <cell r="H146">
            <v>6.1440000000000001</v>
          </cell>
          <cell r="I146">
            <v>7.2960000000000003</v>
          </cell>
          <cell r="J146">
            <v>8.6059999999999999</v>
          </cell>
          <cell r="K146">
            <v>10.383999999999999</v>
          </cell>
          <cell r="L146">
            <v>12.367999999999999</v>
          </cell>
          <cell r="M146">
            <v>15.077999999999999</v>
          </cell>
          <cell r="N146">
            <v>18.213999999999999</v>
          </cell>
          <cell r="O146">
            <v>22.54</v>
          </cell>
          <cell r="P146">
            <v>27.3</v>
          </cell>
        </row>
        <row r="147">
          <cell r="C147">
            <v>1.25</v>
          </cell>
          <cell r="D147">
            <v>1.0960000000000001</v>
          </cell>
          <cell r="F147">
            <v>140</v>
          </cell>
          <cell r="G147">
            <v>5.25</v>
          </cell>
          <cell r="H147">
            <v>6.18</v>
          </cell>
          <cell r="I147">
            <v>7.34</v>
          </cell>
          <cell r="J147">
            <v>8.66</v>
          </cell>
          <cell r="K147">
            <v>10.45</v>
          </cell>
          <cell r="L147">
            <v>12.45</v>
          </cell>
          <cell r="M147">
            <v>15.18</v>
          </cell>
          <cell r="N147">
            <v>18.34</v>
          </cell>
          <cell r="O147">
            <v>22.7</v>
          </cell>
          <cell r="P147">
            <v>27.5</v>
          </cell>
        </row>
        <row r="148">
          <cell r="C148">
            <v>1.3</v>
          </cell>
          <cell r="D148">
            <v>1.1200000000000001</v>
          </cell>
          <cell r="F148">
            <v>141</v>
          </cell>
          <cell r="G148">
            <v>5.2779999999999996</v>
          </cell>
          <cell r="H148">
            <v>6.2160000000000002</v>
          </cell>
          <cell r="I148">
            <v>7.3839999999999995</v>
          </cell>
          <cell r="J148">
            <v>8.7140000000000004</v>
          </cell>
          <cell r="K148">
            <v>10.513999999999999</v>
          </cell>
          <cell r="L148">
            <v>12.532</v>
          </cell>
          <cell r="M148">
            <v>15.282</v>
          </cell>
          <cell r="N148">
            <v>18.466000000000001</v>
          </cell>
          <cell r="O148">
            <v>22.84</v>
          </cell>
          <cell r="P148">
            <v>27.68</v>
          </cell>
        </row>
        <row r="149">
          <cell r="C149">
            <v>1.35</v>
          </cell>
          <cell r="D149">
            <v>1.1439999999999999</v>
          </cell>
          <cell r="F149">
            <v>142</v>
          </cell>
          <cell r="G149">
            <v>5.306</v>
          </cell>
          <cell r="H149">
            <v>6.2519999999999998</v>
          </cell>
          <cell r="I149">
            <v>7.4279999999999999</v>
          </cell>
          <cell r="J149">
            <v>8.7680000000000007</v>
          </cell>
          <cell r="K149">
            <v>10.577999999999999</v>
          </cell>
          <cell r="L149">
            <v>12.613999999999999</v>
          </cell>
          <cell r="M149">
            <v>15.384</v>
          </cell>
          <cell r="N149">
            <v>18.591999999999999</v>
          </cell>
          <cell r="O149">
            <v>22.98</v>
          </cell>
          <cell r="P149">
            <v>27.86</v>
          </cell>
        </row>
        <row r="150">
          <cell r="C150">
            <v>1.4</v>
          </cell>
          <cell r="D150">
            <v>1.1679999999999999</v>
          </cell>
          <cell r="F150">
            <v>143</v>
          </cell>
          <cell r="G150">
            <v>5.3339999999999996</v>
          </cell>
          <cell r="H150">
            <v>6.2880000000000003</v>
          </cell>
          <cell r="I150">
            <v>7.4719999999999995</v>
          </cell>
          <cell r="J150">
            <v>8.8219999999999992</v>
          </cell>
          <cell r="K150">
            <v>10.641999999999999</v>
          </cell>
          <cell r="L150">
            <v>12.696</v>
          </cell>
          <cell r="M150">
            <v>15.485999999999999</v>
          </cell>
          <cell r="N150">
            <v>18.718</v>
          </cell>
          <cell r="O150">
            <v>23.119999999999997</v>
          </cell>
          <cell r="P150">
            <v>28.04</v>
          </cell>
        </row>
        <row r="151">
          <cell r="C151">
            <v>1.45</v>
          </cell>
          <cell r="D151">
            <v>1.1910000000000001</v>
          </cell>
          <cell r="F151">
            <v>144</v>
          </cell>
          <cell r="G151">
            <v>5.3620000000000001</v>
          </cell>
          <cell r="H151">
            <v>6.3239999999999998</v>
          </cell>
          <cell r="I151">
            <v>7.516</v>
          </cell>
          <cell r="J151">
            <v>8.8759999999999994</v>
          </cell>
          <cell r="K151">
            <v>10.706</v>
          </cell>
          <cell r="L151">
            <v>12.777999999999999</v>
          </cell>
          <cell r="M151">
            <v>15.587999999999999</v>
          </cell>
          <cell r="N151">
            <v>18.843999999999998</v>
          </cell>
          <cell r="O151">
            <v>23.259999999999998</v>
          </cell>
          <cell r="P151">
            <v>28.22</v>
          </cell>
        </row>
        <row r="152">
          <cell r="C152">
            <v>1.5</v>
          </cell>
          <cell r="D152">
            <v>1.2150000000000001</v>
          </cell>
          <cell r="F152">
            <v>145</v>
          </cell>
          <cell r="G152">
            <v>5.39</v>
          </cell>
          <cell r="H152">
            <v>6.36</v>
          </cell>
          <cell r="I152">
            <v>7.56</v>
          </cell>
          <cell r="J152">
            <v>8.93</v>
          </cell>
          <cell r="K152">
            <v>10.77</v>
          </cell>
          <cell r="L152">
            <v>12.86</v>
          </cell>
          <cell r="M152">
            <v>15.69</v>
          </cell>
          <cell r="N152">
            <v>18.97</v>
          </cell>
          <cell r="O152">
            <v>23.4</v>
          </cell>
          <cell r="P152">
            <v>28.4</v>
          </cell>
        </row>
        <row r="153">
          <cell r="C153">
            <v>1.55</v>
          </cell>
          <cell r="D153">
            <v>1.238</v>
          </cell>
          <cell r="F153">
            <v>146</v>
          </cell>
          <cell r="G153">
            <v>5.4180000000000001</v>
          </cell>
          <cell r="H153">
            <v>6.3959999999999999</v>
          </cell>
          <cell r="I153">
            <v>7.6040000000000001</v>
          </cell>
          <cell r="J153">
            <v>8.984</v>
          </cell>
          <cell r="K153">
            <v>10.834</v>
          </cell>
          <cell r="L153">
            <v>12.942</v>
          </cell>
          <cell r="M153">
            <v>15.792</v>
          </cell>
          <cell r="N153">
            <v>19.096</v>
          </cell>
          <cell r="O153">
            <v>23.56</v>
          </cell>
          <cell r="P153">
            <v>28.599999999999998</v>
          </cell>
        </row>
        <row r="154">
          <cell r="C154">
            <v>1.6</v>
          </cell>
          <cell r="D154">
            <v>1.2609999999999999</v>
          </cell>
          <cell r="F154">
            <v>147</v>
          </cell>
          <cell r="G154">
            <v>5.4459999999999997</v>
          </cell>
          <cell r="H154">
            <v>6.4320000000000004</v>
          </cell>
          <cell r="I154">
            <v>7.6479999999999997</v>
          </cell>
          <cell r="J154">
            <v>9.0380000000000003</v>
          </cell>
          <cell r="K154">
            <v>10.898</v>
          </cell>
          <cell r="L154">
            <v>13.023999999999999</v>
          </cell>
          <cell r="M154">
            <v>15.894</v>
          </cell>
          <cell r="N154">
            <v>19.222000000000001</v>
          </cell>
          <cell r="O154">
            <v>23.72</v>
          </cell>
          <cell r="P154">
            <v>28.799999999999997</v>
          </cell>
        </row>
        <row r="155">
          <cell r="C155">
            <v>1.65</v>
          </cell>
          <cell r="D155">
            <v>1.2829999999999999</v>
          </cell>
          <cell r="F155">
            <v>148</v>
          </cell>
          <cell r="G155">
            <v>5.4740000000000002</v>
          </cell>
          <cell r="H155">
            <v>6.468</v>
          </cell>
          <cell r="I155">
            <v>7.6920000000000002</v>
          </cell>
          <cell r="J155">
            <v>9.0919999999999987</v>
          </cell>
          <cell r="K155">
            <v>10.962</v>
          </cell>
          <cell r="L155">
            <v>13.106</v>
          </cell>
          <cell r="M155">
            <v>15.995999999999999</v>
          </cell>
          <cell r="N155">
            <v>19.347999999999999</v>
          </cell>
          <cell r="O155">
            <v>23.88</v>
          </cell>
          <cell r="P155">
            <v>29</v>
          </cell>
        </row>
        <row r="156">
          <cell r="C156">
            <v>1.7</v>
          </cell>
          <cell r="D156">
            <v>1.306</v>
          </cell>
          <cell r="F156">
            <v>149</v>
          </cell>
          <cell r="G156">
            <v>5.5019999999999998</v>
          </cell>
          <cell r="H156">
            <v>6.5040000000000004</v>
          </cell>
          <cell r="I156">
            <v>7.7359999999999998</v>
          </cell>
          <cell r="J156">
            <v>9.145999999999999</v>
          </cell>
          <cell r="K156">
            <v>11.026</v>
          </cell>
          <cell r="L156">
            <v>13.187999999999999</v>
          </cell>
          <cell r="M156">
            <v>16.097999999999999</v>
          </cell>
          <cell r="N156">
            <v>19.474</v>
          </cell>
          <cell r="O156">
            <v>24.04</v>
          </cell>
          <cell r="P156">
            <v>29.2</v>
          </cell>
        </row>
        <row r="157">
          <cell r="C157">
            <v>1.75</v>
          </cell>
          <cell r="D157">
            <v>1.3280000000000001</v>
          </cell>
          <cell r="F157">
            <v>150</v>
          </cell>
          <cell r="G157">
            <v>5.53</v>
          </cell>
          <cell r="H157">
            <v>6.54</v>
          </cell>
          <cell r="I157">
            <v>7.78</v>
          </cell>
          <cell r="J157">
            <v>9.1999999999999993</v>
          </cell>
          <cell r="K157">
            <v>11.09</v>
          </cell>
          <cell r="L157">
            <v>13.27</v>
          </cell>
          <cell r="M157">
            <v>16.2</v>
          </cell>
          <cell r="N157">
            <v>19.600000000000001</v>
          </cell>
          <cell r="O157">
            <v>24.2</v>
          </cell>
          <cell r="P157">
            <v>29.4</v>
          </cell>
        </row>
        <row r="158">
          <cell r="C158">
            <v>1.8</v>
          </cell>
          <cell r="D158">
            <v>1.35</v>
          </cell>
          <cell r="F158">
            <v>151</v>
          </cell>
          <cell r="G158">
            <v>5.5579999999999998</v>
          </cell>
          <cell r="H158">
            <v>6.5759999999999996</v>
          </cell>
          <cell r="I158">
            <v>7.8239999999999998</v>
          </cell>
          <cell r="J158">
            <v>9.2539999999999996</v>
          </cell>
          <cell r="K158">
            <v>11.154</v>
          </cell>
          <cell r="L158">
            <v>13.352</v>
          </cell>
          <cell r="M158">
            <v>16.302</v>
          </cell>
          <cell r="N158">
            <v>19.726000000000003</v>
          </cell>
          <cell r="O158">
            <v>24.36</v>
          </cell>
          <cell r="P158">
            <v>29.599999999999998</v>
          </cell>
        </row>
        <row r="159">
          <cell r="C159">
            <v>1.85</v>
          </cell>
          <cell r="D159">
            <v>1.3720000000000001</v>
          </cell>
          <cell r="F159">
            <v>152</v>
          </cell>
          <cell r="G159">
            <v>5.5860000000000003</v>
          </cell>
          <cell r="H159">
            <v>6.6120000000000001</v>
          </cell>
          <cell r="I159">
            <v>7.8680000000000003</v>
          </cell>
          <cell r="J159">
            <v>9.3079999999999998</v>
          </cell>
          <cell r="K159">
            <v>11.218</v>
          </cell>
          <cell r="L159">
            <v>13.433999999999999</v>
          </cell>
          <cell r="M159">
            <v>16.404</v>
          </cell>
          <cell r="N159">
            <v>19.852</v>
          </cell>
          <cell r="O159">
            <v>24.52</v>
          </cell>
          <cell r="P159">
            <v>29.799999999999997</v>
          </cell>
        </row>
        <row r="160">
          <cell r="C160">
            <v>1.9</v>
          </cell>
          <cell r="D160">
            <v>1.3939999999999999</v>
          </cell>
          <cell r="F160">
            <v>153</v>
          </cell>
          <cell r="G160">
            <v>5.6139999999999999</v>
          </cell>
          <cell r="H160">
            <v>6.6479999999999997</v>
          </cell>
          <cell r="I160">
            <v>7.9119999999999999</v>
          </cell>
          <cell r="J160">
            <v>9.3620000000000001</v>
          </cell>
          <cell r="K160">
            <v>11.282</v>
          </cell>
          <cell r="L160">
            <v>13.516</v>
          </cell>
          <cell r="M160">
            <v>16.506</v>
          </cell>
          <cell r="N160">
            <v>19.978000000000002</v>
          </cell>
          <cell r="O160">
            <v>24.68</v>
          </cell>
          <cell r="P160">
            <v>30</v>
          </cell>
        </row>
        <row r="161">
          <cell r="C161">
            <v>1.95</v>
          </cell>
          <cell r="D161">
            <v>1.4159999999999999</v>
          </cell>
          <cell r="F161">
            <v>154</v>
          </cell>
          <cell r="G161">
            <v>5.6420000000000003</v>
          </cell>
          <cell r="H161">
            <v>6.6840000000000002</v>
          </cell>
          <cell r="I161">
            <v>7.9560000000000004</v>
          </cell>
          <cell r="J161">
            <v>9.4160000000000004</v>
          </cell>
          <cell r="K161">
            <v>11.346</v>
          </cell>
          <cell r="L161">
            <v>13.597999999999999</v>
          </cell>
          <cell r="M161">
            <v>16.608000000000001</v>
          </cell>
          <cell r="N161">
            <v>20.103999999999999</v>
          </cell>
          <cell r="O161">
            <v>24.84</v>
          </cell>
          <cell r="P161">
            <v>30.2</v>
          </cell>
        </row>
        <row r="162">
          <cell r="C162">
            <v>2</v>
          </cell>
          <cell r="D162">
            <v>1.4370000000000001</v>
          </cell>
          <cell r="F162">
            <v>155</v>
          </cell>
          <cell r="G162">
            <v>5.67</v>
          </cell>
          <cell r="H162">
            <v>6.72</v>
          </cell>
          <cell r="I162">
            <v>8</v>
          </cell>
          <cell r="J162">
            <v>9.4700000000000006</v>
          </cell>
          <cell r="K162">
            <v>11.41</v>
          </cell>
          <cell r="L162">
            <v>13.68</v>
          </cell>
          <cell r="M162">
            <v>16.71</v>
          </cell>
          <cell r="N162">
            <v>20.23</v>
          </cell>
          <cell r="O162">
            <v>25</v>
          </cell>
          <cell r="P162">
            <v>30.4</v>
          </cell>
        </row>
        <row r="163">
          <cell r="C163">
            <v>2.1</v>
          </cell>
          <cell r="D163">
            <v>1.4790000000000001</v>
          </cell>
          <cell r="F163">
            <v>156</v>
          </cell>
          <cell r="G163">
            <v>5.6979999999999995</v>
          </cell>
          <cell r="H163">
            <v>6.7560000000000002</v>
          </cell>
          <cell r="I163">
            <v>8.0440000000000005</v>
          </cell>
          <cell r="J163">
            <v>9.5240000000000009</v>
          </cell>
          <cell r="K163">
            <v>11.474</v>
          </cell>
          <cell r="L163">
            <v>13.762</v>
          </cell>
          <cell r="M163">
            <v>16.812000000000001</v>
          </cell>
          <cell r="N163">
            <v>20.356000000000002</v>
          </cell>
          <cell r="O163">
            <v>25.12</v>
          </cell>
          <cell r="P163">
            <v>30.58</v>
          </cell>
        </row>
        <row r="164">
          <cell r="C164">
            <v>2.2000000000000002</v>
          </cell>
          <cell r="D164">
            <v>1.5209999999999999</v>
          </cell>
          <cell r="F164">
            <v>157</v>
          </cell>
          <cell r="G164">
            <v>5.726</v>
          </cell>
          <cell r="H164">
            <v>6.7919999999999998</v>
          </cell>
          <cell r="I164">
            <v>8.088000000000001</v>
          </cell>
          <cell r="J164">
            <v>9.5780000000000012</v>
          </cell>
          <cell r="K164">
            <v>11.538</v>
          </cell>
          <cell r="L164">
            <v>13.843999999999999</v>
          </cell>
          <cell r="M164">
            <v>16.914000000000001</v>
          </cell>
          <cell r="N164">
            <v>20.481999999999999</v>
          </cell>
          <cell r="O164">
            <v>25.240000000000002</v>
          </cell>
          <cell r="P164">
            <v>30.759999999999998</v>
          </cell>
        </row>
        <row r="165">
          <cell r="C165">
            <v>2.2999999999999998</v>
          </cell>
          <cell r="D165">
            <v>1.5629999999999999</v>
          </cell>
          <cell r="F165">
            <v>158</v>
          </cell>
          <cell r="G165">
            <v>5.7539999999999996</v>
          </cell>
          <cell r="H165">
            <v>6.8280000000000003</v>
          </cell>
          <cell r="I165">
            <v>8.1319999999999997</v>
          </cell>
          <cell r="J165">
            <v>9.6319999999999997</v>
          </cell>
          <cell r="K165">
            <v>11.602</v>
          </cell>
          <cell r="L165">
            <v>13.926</v>
          </cell>
          <cell r="M165">
            <v>17.015999999999998</v>
          </cell>
          <cell r="N165">
            <v>20.608000000000001</v>
          </cell>
          <cell r="O165">
            <v>25.36</v>
          </cell>
          <cell r="P165">
            <v>30.94</v>
          </cell>
        </row>
        <row r="166">
          <cell r="C166">
            <v>2.4</v>
          </cell>
          <cell r="D166">
            <v>1.6040000000000001</v>
          </cell>
          <cell r="F166">
            <v>159</v>
          </cell>
          <cell r="G166">
            <v>5.782</v>
          </cell>
          <cell r="H166">
            <v>6.8639999999999999</v>
          </cell>
          <cell r="I166">
            <v>8.1760000000000002</v>
          </cell>
          <cell r="J166">
            <v>9.6859999999999999</v>
          </cell>
          <cell r="K166">
            <v>11.666</v>
          </cell>
          <cell r="L166">
            <v>14.007999999999999</v>
          </cell>
          <cell r="M166">
            <v>17.117999999999999</v>
          </cell>
          <cell r="N166">
            <v>20.733999999999998</v>
          </cell>
          <cell r="O166">
            <v>25.48</v>
          </cell>
          <cell r="P166">
            <v>31.12</v>
          </cell>
        </row>
        <row r="167">
          <cell r="C167">
            <v>2.5</v>
          </cell>
          <cell r="D167">
            <v>1.6439999999999999</v>
          </cell>
          <cell r="F167">
            <v>160</v>
          </cell>
          <cell r="G167">
            <v>5.81</v>
          </cell>
          <cell r="H167">
            <v>6.9</v>
          </cell>
          <cell r="I167">
            <v>8.2200000000000006</v>
          </cell>
          <cell r="J167">
            <v>9.74</v>
          </cell>
          <cell r="K167">
            <v>11.73</v>
          </cell>
          <cell r="L167">
            <v>14.09</v>
          </cell>
          <cell r="M167">
            <v>17.22</v>
          </cell>
          <cell r="N167">
            <v>20.86</v>
          </cell>
          <cell r="O167">
            <v>25.6</v>
          </cell>
          <cell r="P167">
            <v>31.3</v>
          </cell>
        </row>
        <row r="168">
          <cell r="C168">
            <v>2.6</v>
          </cell>
          <cell r="D168">
            <v>1.6839999999999999</v>
          </cell>
          <cell r="F168">
            <v>161</v>
          </cell>
          <cell r="G168">
            <v>5.8380000000000001</v>
          </cell>
          <cell r="H168">
            <v>6.9340000000000002</v>
          </cell>
          <cell r="I168">
            <v>8.2640000000000011</v>
          </cell>
          <cell r="J168">
            <v>9.7940000000000005</v>
          </cell>
          <cell r="K168">
            <v>11.794</v>
          </cell>
          <cell r="L168">
            <v>14.172000000000001</v>
          </cell>
          <cell r="M168">
            <v>17.321999999999999</v>
          </cell>
          <cell r="N168">
            <v>20.986000000000001</v>
          </cell>
          <cell r="O168">
            <v>25.76</v>
          </cell>
          <cell r="P168">
            <v>31.54</v>
          </cell>
        </row>
        <row r="169">
          <cell r="C169">
            <v>2.7</v>
          </cell>
          <cell r="D169">
            <v>1.724</v>
          </cell>
          <cell r="F169">
            <v>162</v>
          </cell>
          <cell r="G169">
            <v>5.8659999999999997</v>
          </cell>
          <cell r="H169">
            <v>6.968</v>
          </cell>
          <cell r="I169">
            <v>8.3079999999999998</v>
          </cell>
          <cell r="J169">
            <v>9.8480000000000008</v>
          </cell>
          <cell r="K169">
            <v>11.858000000000001</v>
          </cell>
          <cell r="L169">
            <v>14.254</v>
          </cell>
          <cell r="M169">
            <v>17.423999999999999</v>
          </cell>
          <cell r="N169">
            <v>21.111999999999998</v>
          </cell>
          <cell r="O169">
            <v>25.92</v>
          </cell>
          <cell r="P169">
            <v>31.78</v>
          </cell>
        </row>
        <row r="170">
          <cell r="C170">
            <v>2.8</v>
          </cell>
          <cell r="D170">
            <v>1.7629999999999999</v>
          </cell>
          <cell r="F170">
            <v>163</v>
          </cell>
          <cell r="G170">
            <v>5.8940000000000001</v>
          </cell>
          <cell r="H170">
            <v>7.0020000000000007</v>
          </cell>
          <cell r="I170">
            <v>8.3520000000000003</v>
          </cell>
          <cell r="J170">
            <v>9.9019999999999992</v>
          </cell>
          <cell r="K170">
            <v>11.922000000000001</v>
          </cell>
          <cell r="L170">
            <v>14.336</v>
          </cell>
          <cell r="M170">
            <v>17.526</v>
          </cell>
          <cell r="N170">
            <v>21.238</v>
          </cell>
          <cell r="O170">
            <v>26.08</v>
          </cell>
          <cell r="P170">
            <v>32.020000000000003</v>
          </cell>
        </row>
        <row r="171">
          <cell r="C171">
            <v>2.9</v>
          </cell>
          <cell r="D171">
            <v>1.802</v>
          </cell>
          <cell r="F171">
            <v>164</v>
          </cell>
          <cell r="G171">
            <v>5.9219999999999997</v>
          </cell>
          <cell r="H171">
            <v>7.0360000000000005</v>
          </cell>
          <cell r="I171">
            <v>8.395999999999999</v>
          </cell>
          <cell r="J171">
            <v>9.9559999999999995</v>
          </cell>
          <cell r="K171">
            <v>11.986000000000001</v>
          </cell>
          <cell r="L171">
            <v>14.417999999999999</v>
          </cell>
          <cell r="M171">
            <v>17.628</v>
          </cell>
          <cell r="N171">
            <v>21.363999999999997</v>
          </cell>
          <cell r="O171">
            <v>26.24</v>
          </cell>
          <cell r="P171">
            <v>32.26</v>
          </cell>
        </row>
        <row r="172">
          <cell r="C172">
            <v>3</v>
          </cell>
          <cell r="D172">
            <v>1.84</v>
          </cell>
          <cell r="F172">
            <v>165</v>
          </cell>
          <cell r="G172">
            <v>5.95</v>
          </cell>
          <cell r="H172">
            <v>7.07</v>
          </cell>
          <cell r="I172">
            <v>8.44</v>
          </cell>
          <cell r="J172">
            <v>10.01</v>
          </cell>
          <cell r="K172">
            <v>12.05</v>
          </cell>
          <cell r="L172">
            <v>14.5</v>
          </cell>
          <cell r="M172">
            <v>17.73</v>
          </cell>
          <cell r="N172">
            <v>21.49</v>
          </cell>
          <cell r="O172">
            <v>26.4</v>
          </cell>
          <cell r="P172">
            <v>32.5</v>
          </cell>
        </row>
        <row r="173">
          <cell r="C173">
            <v>3.1</v>
          </cell>
          <cell r="D173">
            <v>1.879</v>
          </cell>
          <cell r="F173">
            <v>166</v>
          </cell>
          <cell r="G173">
            <v>5.9779999999999998</v>
          </cell>
          <cell r="H173">
            <v>7.1020000000000003</v>
          </cell>
          <cell r="I173">
            <v>8.484</v>
          </cell>
          <cell r="J173">
            <v>10.064</v>
          </cell>
          <cell r="K173">
            <v>12.114000000000001</v>
          </cell>
          <cell r="L173">
            <v>14.582000000000001</v>
          </cell>
          <cell r="M173">
            <v>17.832000000000001</v>
          </cell>
          <cell r="N173">
            <v>21.616</v>
          </cell>
          <cell r="O173">
            <v>26.54</v>
          </cell>
          <cell r="P173">
            <v>32.72</v>
          </cell>
        </row>
        <row r="174">
          <cell r="C174">
            <v>3.2</v>
          </cell>
          <cell r="D174">
            <v>1.917</v>
          </cell>
          <cell r="F174">
            <v>167</v>
          </cell>
          <cell r="G174">
            <v>6.0060000000000002</v>
          </cell>
          <cell r="H174">
            <v>7.1340000000000003</v>
          </cell>
          <cell r="I174">
            <v>8.5280000000000005</v>
          </cell>
          <cell r="J174">
            <v>10.118</v>
          </cell>
          <cell r="K174">
            <v>12.178000000000001</v>
          </cell>
          <cell r="L174">
            <v>14.664</v>
          </cell>
          <cell r="M174">
            <v>17.934000000000001</v>
          </cell>
          <cell r="N174">
            <v>21.742000000000001</v>
          </cell>
          <cell r="O174">
            <v>26.68</v>
          </cell>
          <cell r="P174">
            <v>32.94</v>
          </cell>
        </row>
        <row r="175">
          <cell r="C175">
            <v>3.3</v>
          </cell>
          <cell r="D175">
            <v>1.954</v>
          </cell>
          <cell r="F175">
            <v>168</v>
          </cell>
          <cell r="G175">
            <v>6.0339999999999998</v>
          </cell>
          <cell r="H175">
            <v>7.1660000000000004</v>
          </cell>
          <cell r="I175">
            <v>8.5719999999999992</v>
          </cell>
          <cell r="J175">
            <v>10.171999999999999</v>
          </cell>
          <cell r="K175">
            <v>12.241999999999999</v>
          </cell>
          <cell r="L175">
            <v>14.746</v>
          </cell>
          <cell r="M175">
            <v>18.035999999999998</v>
          </cell>
          <cell r="N175">
            <v>21.867999999999999</v>
          </cell>
          <cell r="O175">
            <v>26.82</v>
          </cell>
          <cell r="P175">
            <v>33.160000000000004</v>
          </cell>
        </row>
        <row r="176">
          <cell r="C176">
            <v>3.4</v>
          </cell>
          <cell r="D176">
            <v>1.9910000000000001</v>
          </cell>
          <cell r="F176">
            <v>169</v>
          </cell>
          <cell r="G176">
            <v>6.0620000000000003</v>
          </cell>
          <cell r="H176">
            <v>7.1980000000000004</v>
          </cell>
          <cell r="I176">
            <v>8.6159999999999997</v>
          </cell>
          <cell r="J176">
            <v>10.225999999999999</v>
          </cell>
          <cell r="K176">
            <v>12.305999999999999</v>
          </cell>
          <cell r="L176">
            <v>14.827999999999999</v>
          </cell>
          <cell r="M176">
            <v>18.137999999999998</v>
          </cell>
          <cell r="N176">
            <v>21.994</v>
          </cell>
          <cell r="O176">
            <v>26.96</v>
          </cell>
          <cell r="P176">
            <v>33.380000000000003</v>
          </cell>
        </row>
        <row r="177">
          <cell r="C177">
            <v>3.5</v>
          </cell>
          <cell r="D177">
            <v>2.0289999999999999</v>
          </cell>
          <cell r="F177">
            <v>170</v>
          </cell>
          <cell r="G177">
            <v>6.09</v>
          </cell>
          <cell r="H177">
            <v>7.23</v>
          </cell>
          <cell r="I177">
            <v>8.66</v>
          </cell>
          <cell r="J177">
            <v>10.28</v>
          </cell>
          <cell r="K177">
            <v>12.37</v>
          </cell>
          <cell r="L177">
            <v>14.91</v>
          </cell>
          <cell r="M177">
            <v>18.239999999999998</v>
          </cell>
          <cell r="N177">
            <v>22.12</v>
          </cell>
          <cell r="O177">
            <v>27.1</v>
          </cell>
          <cell r="P177">
            <v>33.6</v>
          </cell>
        </row>
        <row r="178">
          <cell r="C178">
            <v>3.6</v>
          </cell>
          <cell r="D178">
            <v>2.0649999999999999</v>
          </cell>
          <cell r="F178">
            <v>171</v>
          </cell>
          <cell r="G178">
            <v>6.1180000000000003</v>
          </cell>
          <cell r="H178">
            <v>7.2620000000000005</v>
          </cell>
          <cell r="I178">
            <v>8.7040000000000006</v>
          </cell>
          <cell r="J178">
            <v>10.334</v>
          </cell>
          <cell r="K178">
            <v>12.433999999999999</v>
          </cell>
          <cell r="L178">
            <v>14.992000000000001</v>
          </cell>
          <cell r="M178">
            <v>18.341999999999999</v>
          </cell>
          <cell r="N178">
            <v>22.246000000000002</v>
          </cell>
          <cell r="O178">
            <v>27.26</v>
          </cell>
          <cell r="P178">
            <v>33.82</v>
          </cell>
        </row>
        <row r="179">
          <cell r="C179">
            <v>3.7</v>
          </cell>
          <cell r="D179">
            <v>2.1019999999999999</v>
          </cell>
          <cell r="F179">
            <v>172</v>
          </cell>
          <cell r="G179">
            <v>6.1459999999999999</v>
          </cell>
          <cell r="H179">
            <v>7.2940000000000005</v>
          </cell>
          <cell r="I179">
            <v>8.7480000000000011</v>
          </cell>
          <cell r="J179">
            <v>10.388</v>
          </cell>
          <cell r="K179">
            <v>12.497999999999999</v>
          </cell>
          <cell r="L179">
            <v>15.074</v>
          </cell>
          <cell r="M179">
            <v>18.443999999999999</v>
          </cell>
          <cell r="N179">
            <v>22.372</v>
          </cell>
          <cell r="O179">
            <v>27.42</v>
          </cell>
          <cell r="P179">
            <v>34.04</v>
          </cell>
        </row>
        <row r="180">
          <cell r="C180">
            <v>3.8</v>
          </cell>
          <cell r="D180">
            <v>2.1379999999999999</v>
          </cell>
          <cell r="F180">
            <v>173</v>
          </cell>
          <cell r="G180">
            <v>6.1740000000000004</v>
          </cell>
          <cell r="H180">
            <v>7.3259999999999996</v>
          </cell>
          <cell r="I180">
            <v>8.7919999999999998</v>
          </cell>
          <cell r="J180">
            <v>10.442</v>
          </cell>
          <cell r="K180">
            <v>12.561999999999999</v>
          </cell>
          <cell r="L180">
            <v>15.156000000000001</v>
          </cell>
          <cell r="M180">
            <v>18.545999999999999</v>
          </cell>
          <cell r="N180">
            <v>22.498000000000001</v>
          </cell>
          <cell r="O180">
            <v>27.58</v>
          </cell>
          <cell r="P180">
            <v>34.260000000000005</v>
          </cell>
        </row>
        <row r="181">
          <cell r="C181">
            <v>3.9</v>
          </cell>
          <cell r="D181">
            <v>2.1739999999999999</v>
          </cell>
          <cell r="F181">
            <v>174</v>
          </cell>
          <cell r="G181">
            <v>6.202</v>
          </cell>
          <cell r="H181">
            <v>7.3579999999999997</v>
          </cell>
          <cell r="I181">
            <v>8.8360000000000003</v>
          </cell>
          <cell r="J181">
            <v>10.496</v>
          </cell>
          <cell r="K181">
            <v>12.625999999999999</v>
          </cell>
          <cell r="L181">
            <v>15.238</v>
          </cell>
          <cell r="M181">
            <v>18.648</v>
          </cell>
          <cell r="N181">
            <v>22.623999999999999</v>
          </cell>
          <cell r="O181">
            <v>27.74</v>
          </cell>
          <cell r="P181">
            <v>34.480000000000004</v>
          </cell>
        </row>
        <row r="182">
          <cell r="C182">
            <v>4</v>
          </cell>
          <cell r="D182">
            <v>2.21</v>
          </cell>
          <cell r="F182">
            <v>175</v>
          </cell>
          <cell r="G182">
            <v>6.23</v>
          </cell>
          <cell r="H182">
            <v>7.39</v>
          </cell>
          <cell r="I182">
            <v>8.8800000000000008</v>
          </cell>
          <cell r="J182">
            <v>10.55</v>
          </cell>
          <cell r="K182">
            <v>12.69</v>
          </cell>
          <cell r="L182">
            <v>15.32</v>
          </cell>
          <cell r="M182">
            <v>18.75</v>
          </cell>
          <cell r="N182">
            <v>22.75</v>
          </cell>
          <cell r="O182">
            <v>27.9</v>
          </cell>
          <cell r="P182">
            <v>34.700000000000003</v>
          </cell>
        </row>
        <row r="183">
          <cell r="C183">
            <v>4.0999999999999996</v>
          </cell>
          <cell r="D183">
            <v>2.246</v>
          </cell>
          <cell r="F183">
            <v>176</v>
          </cell>
          <cell r="G183">
            <v>6.258</v>
          </cell>
          <cell r="H183">
            <v>7.4219999999999997</v>
          </cell>
          <cell r="I183">
            <v>8.9240000000000013</v>
          </cell>
          <cell r="J183">
            <v>10.604000000000001</v>
          </cell>
          <cell r="K183">
            <v>12.754</v>
          </cell>
          <cell r="L183">
            <v>15.402000000000001</v>
          </cell>
          <cell r="M183">
            <v>18.852</v>
          </cell>
          <cell r="N183">
            <v>22.876000000000001</v>
          </cell>
          <cell r="O183">
            <v>28.02</v>
          </cell>
          <cell r="P183">
            <v>34.840000000000003</v>
          </cell>
        </row>
        <row r="184">
          <cell r="C184">
            <v>4.2</v>
          </cell>
          <cell r="D184">
            <v>2.2810000000000001</v>
          </cell>
          <cell r="F184">
            <v>177</v>
          </cell>
          <cell r="G184">
            <v>6.2860000000000005</v>
          </cell>
          <cell r="H184">
            <v>7.4539999999999997</v>
          </cell>
          <cell r="I184">
            <v>8.968</v>
          </cell>
          <cell r="J184">
            <v>10.658000000000001</v>
          </cell>
          <cell r="K184">
            <v>12.818</v>
          </cell>
          <cell r="L184">
            <v>15.484</v>
          </cell>
          <cell r="M184">
            <v>18.954000000000001</v>
          </cell>
          <cell r="N184">
            <v>23.001999999999999</v>
          </cell>
          <cell r="O184">
            <v>28.14</v>
          </cell>
          <cell r="P184">
            <v>34.980000000000004</v>
          </cell>
        </row>
        <row r="185">
          <cell r="C185">
            <v>4.3</v>
          </cell>
          <cell r="D185">
            <v>2.3170000000000002</v>
          </cell>
          <cell r="F185">
            <v>178</v>
          </cell>
          <cell r="G185">
            <v>6.3140000000000001</v>
          </cell>
          <cell r="H185">
            <v>7.4859999999999998</v>
          </cell>
          <cell r="I185">
            <v>9.0120000000000005</v>
          </cell>
          <cell r="J185">
            <v>10.712</v>
          </cell>
          <cell r="K185">
            <v>12.882</v>
          </cell>
          <cell r="L185">
            <v>15.566000000000001</v>
          </cell>
          <cell r="M185">
            <v>19.056000000000001</v>
          </cell>
          <cell r="N185">
            <v>23.128</v>
          </cell>
          <cell r="O185">
            <v>28.259999999999998</v>
          </cell>
          <cell r="P185">
            <v>35.119999999999997</v>
          </cell>
        </row>
        <row r="186">
          <cell r="C186">
            <v>4.4000000000000004</v>
          </cell>
          <cell r="D186">
            <v>2.3519999999999999</v>
          </cell>
          <cell r="F186">
            <v>179</v>
          </cell>
          <cell r="G186">
            <v>6.3420000000000005</v>
          </cell>
          <cell r="H186">
            <v>7.5179999999999998</v>
          </cell>
          <cell r="I186">
            <v>9.0559999999999992</v>
          </cell>
          <cell r="J186">
            <v>10.766</v>
          </cell>
          <cell r="K186">
            <v>12.946</v>
          </cell>
          <cell r="L186">
            <v>15.648</v>
          </cell>
          <cell r="M186">
            <v>19.158000000000001</v>
          </cell>
          <cell r="N186">
            <v>23.253999999999998</v>
          </cell>
          <cell r="O186">
            <v>28.38</v>
          </cell>
          <cell r="P186">
            <v>35.26</v>
          </cell>
        </row>
        <row r="187">
          <cell r="C187">
            <v>4.5</v>
          </cell>
          <cell r="D187">
            <v>2.3860000000000001</v>
          </cell>
          <cell r="F187">
            <v>180</v>
          </cell>
          <cell r="G187">
            <v>6.37</v>
          </cell>
          <cell r="H187">
            <v>7.55</v>
          </cell>
          <cell r="I187">
            <v>9.1</v>
          </cell>
          <cell r="J187">
            <v>10.82</v>
          </cell>
          <cell r="K187">
            <v>13.01</v>
          </cell>
          <cell r="L187">
            <v>15.73</v>
          </cell>
          <cell r="M187">
            <v>19.260000000000002</v>
          </cell>
          <cell r="N187">
            <v>23.38</v>
          </cell>
          <cell r="O187">
            <v>28.5</v>
          </cell>
          <cell r="P187">
            <v>35.4</v>
          </cell>
        </row>
        <row r="188">
          <cell r="C188">
            <v>4.5999999999999996</v>
          </cell>
          <cell r="D188">
            <v>2.4209999999999998</v>
          </cell>
          <cell r="F188">
            <v>181</v>
          </cell>
          <cell r="G188">
            <v>6.3959999999999999</v>
          </cell>
          <cell r="H188">
            <v>7.5819999999999999</v>
          </cell>
          <cell r="I188">
            <v>9.1440000000000001</v>
          </cell>
          <cell r="J188">
            <v>10.874000000000001</v>
          </cell>
          <cell r="K188">
            <v>13.074</v>
          </cell>
          <cell r="L188">
            <v>15.812000000000001</v>
          </cell>
          <cell r="M188">
            <v>19.362000000000002</v>
          </cell>
          <cell r="N188">
            <v>23.506</v>
          </cell>
          <cell r="O188">
            <v>28.68</v>
          </cell>
          <cell r="P188">
            <v>35.64</v>
          </cell>
        </row>
        <row r="189">
          <cell r="C189">
            <v>4.7</v>
          </cell>
          <cell r="D189">
            <v>2.456</v>
          </cell>
          <cell r="F189">
            <v>182</v>
          </cell>
          <cell r="G189">
            <v>6.4219999999999997</v>
          </cell>
          <cell r="H189">
            <v>7.6139999999999999</v>
          </cell>
          <cell r="I189">
            <v>9.1880000000000006</v>
          </cell>
          <cell r="J189">
            <v>10.928000000000001</v>
          </cell>
          <cell r="K189">
            <v>13.138</v>
          </cell>
          <cell r="L189">
            <v>15.894</v>
          </cell>
          <cell r="M189">
            <v>19.464000000000002</v>
          </cell>
          <cell r="N189">
            <v>23.632000000000001</v>
          </cell>
          <cell r="O189">
            <v>28.86</v>
          </cell>
          <cell r="P189">
            <v>35.880000000000003</v>
          </cell>
        </row>
        <row r="190">
          <cell r="C190">
            <v>4.8</v>
          </cell>
          <cell r="D190">
            <v>2.4900000000000002</v>
          </cell>
          <cell r="F190">
            <v>183</v>
          </cell>
          <cell r="G190">
            <v>6.4480000000000004</v>
          </cell>
          <cell r="H190">
            <v>7.6459999999999999</v>
          </cell>
          <cell r="I190">
            <v>9.2319999999999993</v>
          </cell>
          <cell r="J190">
            <v>10.981999999999999</v>
          </cell>
          <cell r="K190">
            <v>13.202</v>
          </cell>
          <cell r="L190">
            <v>15.976000000000001</v>
          </cell>
          <cell r="M190">
            <v>19.565999999999999</v>
          </cell>
          <cell r="N190">
            <v>23.757999999999999</v>
          </cell>
          <cell r="O190">
            <v>29.04</v>
          </cell>
          <cell r="P190">
            <v>36.119999999999997</v>
          </cell>
        </row>
        <row r="191">
          <cell r="C191">
            <v>4.9000000000000004</v>
          </cell>
          <cell r="D191">
            <v>2.524</v>
          </cell>
          <cell r="F191">
            <v>184</v>
          </cell>
          <cell r="G191">
            <v>6.4740000000000002</v>
          </cell>
          <cell r="H191">
            <v>7.6779999999999999</v>
          </cell>
          <cell r="I191">
            <v>9.2759999999999998</v>
          </cell>
          <cell r="J191">
            <v>11.036</v>
          </cell>
          <cell r="K191">
            <v>13.266</v>
          </cell>
          <cell r="L191">
            <v>16.058</v>
          </cell>
          <cell r="M191">
            <v>19.667999999999999</v>
          </cell>
          <cell r="N191">
            <v>23.884</v>
          </cell>
          <cell r="O191">
            <v>29.22</v>
          </cell>
          <cell r="P191">
            <v>36.36</v>
          </cell>
        </row>
        <row r="192">
          <cell r="C192">
            <v>5</v>
          </cell>
          <cell r="D192">
            <v>2.5579999999999998</v>
          </cell>
          <cell r="F192">
            <v>185</v>
          </cell>
          <cell r="G192">
            <v>6.5</v>
          </cell>
          <cell r="H192">
            <v>7.71</v>
          </cell>
          <cell r="I192">
            <v>9.32</v>
          </cell>
          <cell r="J192">
            <v>11.09</v>
          </cell>
          <cell r="K192">
            <v>13.33</v>
          </cell>
          <cell r="L192">
            <v>16.14</v>
          </cell>
          <cell r="M192">
            <v>19.77</v>
          </cell>
          <cell r="N192">
            <v>24.01</v>
          </cell>
          <cell r="O192">
            <v>29.4</v>
          </cell>
          <cell r="P192">
            <v>36.6</v>
          </cell>
        </row>
        <row r="193">
          <cell r="C193">
            <v>5.0999999999999996</v>
          </cell>
          <cell r="D193">
            <v>2.5920000000000001</v>
          </cell>
          <cell r="F193">
            <v>186</v>
          </cell>
          <cell r="G193">
            <v>6.5259999999999998</v>
          </cell>
          <cell r="H193">
            <v>7.742</v>
          </cell>
          <cell r="I193">
            <v>9.3640000000000008</v>
          </cell>
          <cell r="J193">
            <v>11.144</v>
          </cell>
          <cell r="K193">
            <v>13.394</v>
          </cell>
          <cell r="L193">
            <v>16.222000000000001</v>
          </cell>
          <cell r="M193">
            <v>19.872</v>
          </cell>
          <cell r="N193">
            <v>24.136000000000003</v>
          </cell>
          <cell r="O193">
            <v>29.54</v>
          </cell>
          <cell r="P193">
            <v>36.800000000000004</v>
          </cell>
        </row>
        <row r="194">
          <cell r="C194">
            <v>5.2</v>
          </cell>
          <cell r="D194">
            <v>2.6259999999999999</v>
          </cell>
          <cell r="F194">
            <v>187</v>
          </cell>
          <cell r="G194">
            <v>6.5519999999999996</v>
          </cell>
          <cell r="H194">
            <v>7.774</v>
          </cell>
          <cell r="I194">
            <v>9.4079999999999995</v>
          </cell>
          <cell r="J194">
            <v>11.198</v>
          </cell>
          <cell r="K194">
            <v>13.458</v>
          </cell>
          <cell r="L194">
            <v>16.304000000000002</v>
          </cell>
          <cell r="M194">
            <v>19.974</v>
          </cell>
          <cell r="N194">
            <v>24.262</v>
          </cell>
          <cell r="O194">
            <v>29.68</v>
          </cell>
          <cell r="P194">
            <v>37</v>
          </cell>
        </row>
        <row r="195">
          <cell r="C195">
            <v>5.3</v>
          </cell>
          <cell r="D195">
            <v>2.66</v>
          </cell>
          <cell r="F195">
            <v>188</v>
          </cell>
          <cell r="G195">
            <v>6.5780000000000003</v>
          </cell>
          <cell r="H195">
            <v>7.806</v>
          </cell>
          <cell r="I195">
            <v>9.452</v>
          </cell>
          <cell r="J195">
            <v>11.251999999999999</v>
          </cell>
          <cell r="K195">
            <v>13.522</v>
          </cell>
          <cell r="L195">
            <v>16.385999999999999</v>
          </cell>
          <cell r="M195">
            <v>20.076000000000001</v>
          </cell>
          <cell r="N195">
            <v>24.388000000000002</v>
          </cell>
          <cell r="O195">
            <v>29.82</v>
          </cell>
          <cell r="P195">
            <v>37.200000000000003</v>
          </cell>
        </row>
        <row r="196">
          <cell r="C196">
            <v>5.4</v>
          </cell>
          <cell r="D196">
            <v>2.6930000000000001</v>
          </cell>
          <cell r="F196">
            <v>189</v>
          </cell>
          <cell r="G196">
            <v>6.6040000000000001</v>
          </cell>
          <cell r="H196">
            <v>7.8380000000000001</v>
          </cell>
          <cell r="I196">
            <v>9.4959999999999987</v>
          </cell>
          <cell r="J196">
            <v>11.305999999999999</v>
          </cell>
          <cell r="K196">
            <v>13.586</v>
          </cell>
          <cell r="L196">
            <v>16.468</v>
          </cell>
          <cell r="M196">
            <v>20.178000000000001</v>
          </cell>
          <cell r="N196">
            <v>24.513999999999999</v>
          </cell>
          <cell r="O196">
            <v>29.96</v>
          </cell>
          <cell r="P196">
            <v>37.4</v>
          </cell>
        </row>
        <row r="197">
          <cell r="C197">
            <v>5.5</v>
          </cell>
          <cell r="D197">
            <v>2.726</v>
          </cell>
          <cell r="F197">
            <v>190</v>
          </cell>
          <cell r="G197">
            <v>6.63</v>
          </cell>
          <cell r="H197">
            <v>7.87</v>
          </cell>
          <cell r="I197">
            <v>9.5399999999999991</v>
          </cell>
          <cell r="J197">
            <v>11.36</v>
          </cell>
          <cell r="K197">
            <v>13.65</v>
          </cell>
          <cell r="L197">
            <v>16.55</v>
          </cell>
          <cell r="M197">
            <v>20.28</v>
          </cell>
          <cell r="N197">
            <v>24.64</v>
          </cell>
          <cell r="O197">
            <v>30.1</v>
          </cell>
          <cell r="P197">
            <v>37.6</v>
          </cell>
        </row>
        <row r="198">
          <cell r="C198">
            <v>5.6</v>
          </cell>
          <cell r="D198">
            <v>2.76</v>
          </cell>
          <cell r="F198">
            <v>191</v>
          </cell>
          <cell r="G198">
            <v>6.6559999999999997</v>
          </cell>
          <cell r="H198">
            <v>7.9020000000000001</v>
          </cell>
          <cell r="I198">
            <v>9.581999999999999</v>
          </cell>
          <cell r="J198">
            <v>11.414</v>
          </cell>
          <cell r="K198">
            <v>13.714</v>
          </cell>
          <cell r="L198">
            <v>16.632000000000001</v>
          </cell>
          <cell r="M198">
            <v>20.382000000000001</v>
          </cell>
          <cell r="N198">
            <v>24.766000000000002</v>
          </cell>
          <cell r="O198">
            <v>30.26</v>
          </cell>
          <cell r="P198">
            <v>37.74</v>
          </cell>
        </row>
        <row r="199">
          <cell r="C199">
            <v>5.7</v>
          </cell>
          <cell r="D199">
            <v>2.7930000000000001</v>
          </cell>
          <cell r="F199">
            <v>192</v>
          </cell>
          <cell r="G199">
            <v>6.6819999999999995</v>
          </cell>
          <cell r="H199">
            <v>7.9340000000000002</v>
          </cell>
          <cell r="I199">
            <v>9.6239999999999988</v>
          </cell>
          <cell r="J199">
            <v>11.468</v>
          </cell>
          <cell r="K199">
            <v>13.778</v>
          </cell>
          <cell r="L199">
            <v>16.714000000000002</v>
          </cell>
          <cell r="M199">
            <v>20.484000000000002</v>
          </cell>
          <cell r="N199">
            <v>24.891999999999999</v>
          </cell>
          <cell r="O199">
            <v>30.42</v>
          </cell>
          <cell r="P199">
            <v>37.880000000000003</v>
          </cell>
        </row>
        <row r="200">
          <cell r="C200">
            <v>5.8</v>
          </cell>
          <cell r="D200">
            <v>2.8260000000000001</v>
          </cell>
          <cell r="F200">
            <v>193</v>
          </cell>
          <cell r="G200">
            <v>6.7080000000000002</v>
          </cell>
          <cell r="H200">
            <v>7.9659999999999993</v>
          </cell>
          <cell r="I200">
            <v>9.6660000000000004</v>
          </cell>
          <cell r="J200">
            <v>11.522</v>
          </cell>
          <cell r="K200">
            <v>13.842000000000001</v>
          </cell>
          <cell r="L200">
            <v>16.795999999999999</v>
          </cell>
          <cell r="M200">
            <v>20.585999999999999</v>
          </cell>
          <cell r="N200">
            <v>25.018000000000001</v>
          </cell>
          <cell r="O200">
            <v>30.58</v>
          </cell>
          <cell r="P200">
            <v>38.019999999999996</v>
          </cell>
        </row>
        <row r="201">
          <cell r="C201">
            <v>5.9</v>
          </cell>
          <cell r="D201">
            <v>2.8580000000000001</v>
          </cell>
          <cell r="F201">
            <v>194</v>
          </cell>
          <cell r="G201">
            <v>6.734</v>
          </cell>
          <cell r="H201">
            <v>7.9979999999999993</v>
          </cell>
          <cell r="I201">
            <v>9.7080000000000002</v>
          </cell>
          <cell r="J201">
            <v>11.576000000000001</v>
          </cell>
          <cell r="K201">
            <v>13.906000000000001</v>
          </cell>
          <cell r="L201">
            <v>16.878</v>
          </cell>
          <cell r="M201">
            <v>20.687999999999999</v>
          </cell>
          <cell r="N201">
            <v>25.143999999999998</v>
          </cell>
          <cell r="O201">
            <v>30.74</v>
          </cell>
          <cell r="P201">
            <v>38.159999999999997</v>
          </cell>
        </row>
        <row r="202">
          <cell r="C202">
            <v>6</v>
          </cell>
          <cell r="D202">
            <v>2.891</v>
          </cell>
          <cell r="F202">
            <v>195</v>
          </cell>
          <cell r="G202">
            <v>6.76</v>
          </cell>
          <cell r="H202">
            <v>8.0299999999999994</v>
          </cell>
          <cell r="I202">
            <v>9.75</v>
          </cell>
          <cell r="J202">
            <v>11.63</v>
          </cell>
          <cell r="K202">
            <v>13.97</v>
          </cell>
          <cell r="L202">
            <v>16.96</v>
          </cell>
          <cell r="M202">
            <v>20.79</v>
          </cell>
          <cell r="N202">
            <v>25.27</v>
          </cell>
          <cell r="O202">
            <v>30.9</v>
          </cell>
          <cell r="P202">
            <v>38.299999999999997</v>
          </cell>
        </row>
        <row r="203">
          <cell r="C203">
            <v>6.1</v>
          </cell>
          <cell r="D203">
            <v>2.9239999999999999</v>
          </cell>
          <cell r="F203">
            <v>196</v>
          </cell>
          <cell r="G203">
            <v>6.7859999999999996</v>
          </cell>
          <cell r="H203">
            <v>8.0619999999999994</v>
          </cell>
          <cell r="I203">
            <v>9.7919999999999998</v>
          </cell>
          <cell r="J203">
            <v>11.684000000000001</v>
          </cell>
          <cell r="K203">
            <v>14.036000000000001</v>
          </cell>
          <cell r="L203">
            <v>17.048000000000002</v>
          </cell>
          <cell r="M203">
            <v>20.891999999999999</v>
          </cell>
          <cell r="N203">
            <v>25.396000000000001</v>
          </cell>
          <cell r="O203">
            <v>31.08</v>
          </cell>
          <cell r="P203">
            <v>38.54</v>
          </cell>
        </row>
        <row r="204">
          <cell r="C204">
            <v>6.2</v>
          </cell>
          <cell r="D204">
            <v>2.956</v>
          </cell>
          <cell r="F204">
            <v>197</v>
          </cell>
          <cell r="G204">
            <v>6.8119999999999994</v>
          </cell>
          <cell r="H204">
            <v>8.0939999999999994</v>
          </cell>
          <cell r="I204">
            <v>9.8339999999999996</v>
          </cell>
          <cell r="J204">
            <v>11.738000000000001</v>
          </cell>
          <cell r="K204">
            <v>14.102</v>
          </cell>
          <cell r="L204">
            <v>17.135999999999999</v>
          </cell>
          <cell r="M204">
            <v>20.994</v>
          </cell>
          <cell r="N204">
            <v>25.521999999999998</v>
          </cell>
          <cell r="O204">
            <v>31.259999999999998</v>
          </cell>
          <cell r="P204">
            <v>38.78</v>
          </cell>
        </row>
        <row r="205">
          <cell r="C205">
            <v>6.3</v>
          </cell>
          <cell r="D205">
            <v>2.9889999999999999</v>
          </cell>
          <cell r="F205">
            <v>198</v>
          </cell>
          <cell r="G205">
            <v>6.8380000000000001</v>
          </cell>
          <cell r="H205">
            <v>8.1259999999999994</v>
          </cell>
          <cell r="I205">
            <v>9.8760000000000012</v>
          </cell>
          <cell r="J205">
            <v>11.792</v>
          </cell>
          <cell r="K205">
            <v>14.168000000000001</v>
          </cell>
          <cell r="L205">
            <v>17.224</v>
          </cell>
          <cell r="M205">
            <v>21.096</v>
          </cell>
          <cell r="N205">
            <v>25.648</v>
          </cell>
          <cell r="O205">
            <v>31.44</v>
          </cell>
          <cell r="P205">
            <v>39.019999999999996</v>
          </cell>
        </row>
        <row r="206">
          <cell r="C206">
            <v>6.4</v>
          </cell>
          <cell r="D206">
            <v>3.0209999999999999</v>
          </cell>
          <cell r="F206">
            <v>199</v>
          </cell>
          <cell r="G206">
            <v>6.8639999999999999</v>
          </cell>
          <cell r="H206">
            <v>8.1579999999999995</v>
          </cell>
          <cell r="I206">
            <v>9.918000000000001</v>
          </cell>
          <cell r="J206">
            <v>11.846</v>
          </cell>
          <cell r="K206">
            <v>14.234</v>
          </cell>
          <cell r="L206">
            <v>17.311999999999998</v>
          </cell>
          <cell r="M206">
            <v>21.198</v>
          </cell>
          <cell r="N206">
            <v>25.773999999999997</v>
          </cell>
          <cell r="O206">
            <v>31.62</v>
          </cell>
          <cell r="P206">
            <v>39.26</v>
          </cell>
        </row>
        <row r="207">
          <cell r="C207">
            <v>6.5</v>
          </cell>
          <cell r="D207">
            <v>3.0529999999999999</v>
          </cell>
          <cell r="F207">
            <v>200</v>
          </cell>
          <cell r="G207">
            <v>6.89</v>
          </cell>
          <cell r="H207">
            <v>8.19</v>
          </cell>
          <cell r="I207">
            <v>9.9600000000000009</v>
          </cell>
          <cell r="J207">
            <v>11.9</v>
          </cell>
          <cell r="K207">
            <v>14.3</v>
          </cell>
          <cell r="L207">
            <v>17.399999999999999</v>
          </cell>
          <cell r="M207">
            <v>21.3</v>
          </cell>
          <cell r="N207">
            <v>25.9</v>
          </cell>
          <cell r="O207">
            <v>31.8</v>
          </cell>
          <cell r="P207">
            <v>39.5</v>
          </cell>
        </row>
        <row r="208">
          <cell r="C208">
            <v>6.6</v>
          </cell>
          <cell r="D208">
            <v>3.085</v>
          </cell>
        </row>
        <row r="209">
          <cell r="C209">
            <v>6.7</v>
          </cell>
          <cell r="D209">
            <v>3.117</v>
          </cell>
        </row>
        <row r="210">
          <cell r="C210">
            <v>6.8</v>
          </cell>
          <cell r="D210">
            <v>3.149</v>
          </cell>
        </row>
        <row r="211">
          <cell r="C211">
            <v>6.9</v>
          </cell>
          <cell r="D211">
            <v>3.181</v>
          </cell>
        </row>
        <row r="212">
          <cell r="C212">
            <v>7</v>
          </cell>
          <cell r="D212">
            <v>3.2120000000000002</v>
          </cell>
        </row>
        <row r="213">
          <cell r="C213">
            <v>7.1</v>
          </cell>
          <cell r="D213">
            <v>3.2440000000000002</v>
          </cell>
        </row>
        <row r="214">
          <cell r="C214">
            <v>7.2</v>
          </cell>
          <cell r="D214">
            <v>3.2749999999999999</v>
          </cell>
        </row>
        <row r="215">
          <cell r="C215">
            <v>7.3</v>
          </cell>
          <cell r="D215">
            <v>3.3069999999999999</v>
          </cell>
        </row>
        <row r="216">
          <cell r="C216">
            <v>7.4</v>
          </cell>
          <cell r="D216">
            <v>3.3380000000000001</v>
          </cell>
        </row>
        <row r="217">
          <cell r="C217">
            <v>7.5</v>
          </cell>
          <cell r="D217">
            <v>3.3690000000000002</v>
          </cell>
        </row>
        <row r="218">
          <cell r="C218">
            <v>7.6</v>
          </cell>
          <cell r="D218">
            <v>3.4</v>
          </cell>
        </row>
        <row r="219">
          <cell r="C219">
            <v>7.7</v>
          </cell>
          <cell r="D219">
            <v>3.431</v>
          </cell>
        </row>
        <row r="220">
          <cell r="C220">
            <v>7.8</v>
          </cell>
          <cell r="D220">
            <v>3.4620000000000002</v>
          </cell>
        </row>
        <row r="221">
          <cell r="C221">
            <v>7.9</v>
          </cell>
          <cell r="D221">
            <v>3.4929999999999999</v>
          </cell>
        </row>
        <row r="222">
          <cell r="C222">
            <v>8</v>
          </cell>
          <cell r="D222">
            <v>3.524</v>
          </cell>
        </row>
        <row r="223">
          <cell r="C223">
            <v>8.1</v>
          </cell>
          <cell r="D223">
            <v>3.5550000000000002</v>
          </cell>
        </row>
        <row r="224">
          <cell r="C224">
            <v>8.1999999999999993</v>
          </cell>
          <cell r="D224">
            <v>3.585</v>
          </cell>
        </row>
        <row r="225">
          <cell r="C225">
            <v>8.3000000000000007</v>
          </cell>
          <cell r="D225">
            <v>3.6160000000000001</v>
          </cell>
        </row>
        <row r="226">
          <cell r="C226">
            <v>8.4</v>
          </cell>
          <cell r="D226">
            <v>3.6459999999999999</v>
          </cell>
        </row>
        <row r="227">
          <cell r="C227">
            <v>8.5</v>
          </cell>
          <cell r="D227">
            <v>3.677</v>
          </cell>
        </row>
        <row r="228">
          <cell r="C228">
            <v>8.6</v>
          </cell>
          <cell r="D228">
            <v>3.7069999999999999</v>
          </cell>
        </row>
        <row r="229">
          <cell r="C229">
            <v>8.6999999999999993</v>
          </cell>
          <cell r="D229">
            <v>3.738</v>
          </cell>
        </row>
        <row r="230">
          <cell r="C230">
            <v>8.8000000000000007</v>
          </cell>
          <cell r="D230">
            <v>3.7679999999999998</v>
          </cell>
        </row>
        <row r="231">
          <cell r="C231">
            <v>8.9</v>
          </cell>
          <cell r="D231">
            <v>3.798</v>
          </cell>
        </row>
        <row r="232">
          <cell r="C232">
            <v>9</v>
          </cell>
          <cell r="D232">
            <v>3.8279999999999998</v>
          </cell>
        </row>
        <row r="233">
          <cell r="C233">
            <v>9.1</v>
          </cell>
          <cell r="D233">
            <v>3.8580000000000001</v>
          </cell>
        </row>
        <row r="234">
          <cell r="C234">
            <v>9.1999999999999993</v>
          </cell>
          <cell r="D234">
            <v>3.8879999999999999</v>
          </cell>
        </row>
        <row r="235">
          <cell r="C235">
            <v>9.3000000000000007</v>
          </cell>
          <cell r="D235">
            <v>3.9180000000000001</v>
          </cell>
        </row>
        <row r="236">
          <cell r="C236">
            <v>9.4</v>
          </cell>
          <cell r="D236">
            <v>3.948</v>
          </cell>
        </row>
        <row r="237">
          <cell r="C237">
            <v>9.5</v>
          </cell>
          <cell r="D237">
            <v>3.9780000000000002</v>
          </cell>
        </row>
        <row r="238">
          <cell r="C238">
            <v>9.6</v>
          </cell>
          <cell r="D238">
            <v>4.008</v>
          </cell>
        </row>
        <row r="239">
          <cell r="C239">
            <v>9.6999999999999993</v>
          </cell>
          <cell r="D239">
            <v>4.0369999999999999</v>
          </cell>
        </row>
        <row r="240">
          <cell r="C240">
            <v>9.8000000000000007</v>
          </cell>
          <cell r="D240">
            <v>4.0670000000000002</v>
          </cell>
        </row>
        <row r="241">
          <cell r="C241">
            <v>9.9</v>
          </cell>
          <cell r="D241">
            <v>4.0970000000000004</v>
          </cell>
        </row>
        <row r="242">
          <cell r="C242">
            <v>10</v>
          </cell>
          <cell r="D242">
            <v>4.1260000000000003</v>
          </cell>
        </row>
        <row r="243">
          <cell r="C243">
            <v>10.199999999999999</v>
          </cell>
          <cell r="D243">
            <v>4.1849999999999996</v>
          </cell>
        </row>
        <row r="244">
          <cell r="C244">
            <v>10.4</v>
          </cell>
          <cell r="D244">
            <v>4.2439999999999998</v>
          </cell>
        </row>
        <row r="245">
          <cell r="C245">
            <v>10.6</v>
          </cell>
          <cell r="D245">
            <v>4.3019999999999996</v>
          </cell>
        </row>
        <row r="246">
          <cell r="C246">
            <v>10.8</v>
          </cell>
          <cell r="D246">
            <v>4.3609999999999998</v>
          </cell>
        </row>
        <row r="247">
          <cell r="C247">
            <v>11</v>
          </cell>
          <cell r="D247">
            <v>4.4189999999999996</v>
          </cell>
        </row>
        <row r="248">
          <cell r="C248">
            <v>11.2</v>
          </cell>
          <cell r="D248">
            <v>4.4770000000000003</v>
          </cell>
        </row>
        <row r="249">
          <cell r="C249">
            <v>11.4</v>
          </cell>
          <cell r="D249">
            <v>4.5339999999999998</v>
          </cell>
        </row>
        <row r="250">
          <cell r="C250">
            <v>11.6</v>
          </cell>
          <cell r="D250">
            <v>4.5919999999999996</v>
          </cell>
        </row>
        <row r="251">
          <cell r="C251">
            <v>11.8</v>
          </cell>
          <cell r="D251">
            <v>4.649</v>
          </cell>
        </row>
        <row r="252">
          <cell r="C252">
            <v>12</v>
          </cell>
          <cell r="D252">
            <v>4.7069999999999999</v>
          </cell>
        </row>
        <row r="253">
          <cell r="C253">
            <v>12.2</v>
          </cell>
          <cell r="D253">
            <v>4.7640000000000002</v>
          </cell>
        </row>
        <row r="254">
          <cell r="C254">
            <v>12.4</v>
          </cell>
          <cell r="D254">
            <v>4.82</v>
          </cell>
        </row>
        <row r="255">
          <cell r="C255">
            <v>12.6</v>
          </cell>
          <cell r="D255">
            <v>4.8769999999999998</v>
          </cell>
        </row>
        <row r="256">
          <cell r="C256">
            <v>12.8</v>
          </cell>
          <cell r="D256">
            <v>4.9340000000000002</v>
          </cell>
        </row>
        <row r="257">
          <cell r="C257">
            <v>13</v>
          </cell>
          <cell r="D257">
            <v>4.99</v>
          </cell>
        </row>
        <row r="258">
          <cell r="C258">
            <v>13.2</v>
          </cell>
          <cell r="D258">
            <v>5.0469999999999997</v>
          </cell>
        </row>
        <row r="259">
          <cell r="C259">
            <v>13.4</v>
          </cell>
          <cell r="D259">
            <v>5.1029999999999998</v>
          </cell>
        </row>
        <row r="260">
          <cell r="C260">
            <v>13.6</v>
          </cell>
          <cell r="D260">
            <v>5.1589999999999998</v>
          </cell>
        </row>
        <row r="261">
          <cell r="C261">
            <v>13.8</v>
          </cell>
          <cell r="D261">
            <v>5.2149999999999999</v>
          </cell>
        </row>
        <row r="262">
          <cell r="C262">
            <v>14</v>
          </cell>
          <cell r="D262">
            <v>5.27</v>
          </cell>
        </row>
        <row r="263">
          <cell r="C263">
            <v>14.2</v>
          </cell>
          <cell r="D263">
            <v>5.3259999999999996</v>
          </cell>
        </row>
        <row r="264">
          <cell r="C264">
            <v>14.4</v>
          </cell>
          <cell r="D264">
            <v>5.3819999999999997</v>
          </cell>
        </row>
        <row r="265">
          <cell r="C265">
            <v>14.6</v>
          </cell>
          <cell r="D265">
            <v>5.4370000000000003</v>
          </cell>
        </row>
        <row r="266">
          <cell r="C266">
            <v>14.8</v>
          </cell>
          <cell r="D266">
            <v>5.492</v>
          </cell>
        </row>
        <row r="267">
          <cell r="C267">
            <v>15</v>
          </cell>
          <cell r="D267">
            <v>5.5469999999999997</v>
          </cell>
        </row>
        <row r="268">
          <cell r="C268">
            <v>15.2</v>
          </cell>
          <cell r="D268">
            <v>5.6020000000000003</v>
          </cell>
        </row>
        <row r="269">
          <cell r="C269">
            <v>15.4</v>
          </cell>
          <cell r="D269">
            <v>5.657</v>
          </cell>
        </row>
        <row r="270">
          <cell r="C270">
            <v>15.6</v>
          </cell>
          <cell r="D270">
            <v>5.7119999999999997</v>
          </cell>
        </row>
        <row r="271">
          <cell r="C271">
            <v>15.8</v>
          </cell>
          <cell r="D271">
            <v>5.7670000000000003</v>
          </cell>
        </row>
        <row r="272">
          <cell r="C272">
            <v>16</v>
          </cell>
          <cell r="D272">
            <v>5.8209999999999997</v>
          </cell>
        </row>
        <row r="273">
          <cell r="C273">
            <v>16.2</v>
          </cell>
          <cell r="D273">
            <v>5.8760000000000003</v>
          </cell>
        </row>
        <row r="274">
          <cell r="C274">
            <v>16.399999999999999</v>
          </cell>
          <cell r="D274">
            <v>5.93</v>
          </cell>
        </row>
        <row r="275">
          <cell r="C275">
            <v>16.600000000000001</v>
          </cell>
          <cell r="D275">
            <v>5.984</v>
          </cell>
        </row>
        <row r="276">
          <cell r="C276">
            <v>16.8</v>
          </cell>
          <cell r="D276">
            <v>6.0389999999999997</v>
          </cell>
        </row>
        <row r="277">
          <cell r="C277">
            <v>17</v>
          </cell>
          <cell r="D277">
            <v>6.093</v>
          </cell>
        </row>
        <row r="278">
          <cell r="C278">
            <v>17.2</v>
          </cell>
          <cell r="D278">
            <v>6.1470000000000002</v>
          </cell>
        </row>
        <row r="279">
          <cell r="C279">
            <v>17.399999999999999</v>
          </cell>
          <cell r="D279">
            <v>6.2009999999999996</v>
          </cell>
        </row>
        <row r="280">
          <cell r="C280">
            <v>17.600000000000001</v>
          </cell>
          <cell r="D280">
            <v>6.2539999999999996</v>
          </cell>
        </row>
        <row r="281">
          <cell r="C281">
            <v>17.8</v>
          </cell>
          <cell r="D281">
            <v>6.3079999999999998</v>
          </cell>
        </row>
        <row r="282">
          <cell r="C282">
            <v>18</v>
          </cell>
          <cell r="D282">
            <v>6.3620000000000001</v>
          </cell>
        </row>
        <row r="283">
          <cell r="C283">
            <v>18.2</v>
          </cell>
          <cell r="D283">
            <v>6.415</v>
          </cell>
        </row>
        <row r="284">
          <cell r="C284">
            <v>18.399999999999999</v>
          </cell>
          <cell r="D284">
            <v>6.4690000000000003</v>
          </cell>
        </row>
        <row r="285">
          <cell r="C285">
            <v>18.600000000000001</v>
          </cell>
          <cell r="D285">
            <v>6.5220000000000002</v>
          </cell>
        </row>
        <row r="286">
          <cell r="C286">
            <v>18.8</v>
          </cell>
          <cell r="D286">
            <v>6.5750000000000002</v>
          </cell>
        </row>
        <row r="287">
          <cell r="C287">
            <v>19</v>
          </cell>
          <cell r="D287">
            <v>6.6289999999999996</v>
          </cell>
        </row>
        <row r="288">
          <cell r="C288">
            <v>19.2</v>
          </cell>
          <cell r="D288">
            <v>6.6820000000000004</v>
          </cell>
        </row>
        <row r="289">
          <cell r="C289">
            <v>19.399999999999999</v>
          </cell>
          <cell r="D289">
            <v>6.734</v>
          </cell>
        </row>
        <row r="290">
          <cell r="C290">
            <v>19.600000000000001</v>
          </cell>
          <cell r="D290">
            <v>6.7880000000000003</v>
          </cell>
        </row>
        <row r="291">
          <cell r="C291">
            <v>19.8</v>
          </cell>
          <cell r="D291">
            <v>6.84</v>
          </cell>
        </row>
        <row r="292">
          <cell r="C292">
            <v>20</v>
          </cell>
          <cell r="D292">
            <v>6.8929999999999998</v>
          </cell>
        </row>
        <row r="293">
          <cell r="C293">
            <v>20.5</v>
          </cell>
          <cell r="D293">
            <v>7.0250000000000004</v>
          </cell>
        </row>
        <row r="294">
          <cell r="C294">
            <v>21</v>
          </cell>
          <cell r="D294">
            <v>7.1559999999999997</v>
          </cell>
        </row>
        <row r="295">
          <cell r="C295">
            <v>21.5</v>
          </cell>
          <cell r="D295">
            <v>7.2869999999999999</v>
          </cell>
        </row>
        <row r="296">
          <cell r="C296">
            <v>22</v>
          </cell>
          <cell r="D296">
            <v>7.4169999999999998</v>
          </cell>
        </row>
        <row r="297">
          <cell r="C297">
            <v>22.5</v>
          </cell>
          <cell r="D297">
            <v>7.5469999999999997</v>
          </cell>
        </row>
        <row r="298">
          <cell r="C298">
            <v>23</v>
          </cell>
          <cell r="D298">
            <v>7.6769999999999996</v>
          </cell>
        </row>
        <row r="299">
          <cell r="C299">
            <v>23.5</v>
          </cell>
          <cell r="D299">
            <v>7.806</v>
          </cell>
        </row>
        <row r="300">
          <cell r="C300">
            <v>24</v>
          </cell>
          <cell r="D300">
            <v>7.9349999999999996</v>
          </cell>
        </row>
        <row r="301">
          <cell r="C301">
            <v>24.5</v>
          </cell>
          <cell r="D301">
            <v>8.0640000000000001</v>
          </cell>
        </row>
        <row r="302">
          <cell r="C302">
            <v>25</v>
          </cell>
          <cell r="D302">
            <v>8.1920000000000002</v>
          </cell>
        </row>
        <row r="303">
          <cell r="C303">
            <v>25.5</v>
          </cell>
          <cell r="D303">
            <v>8.32</v>
          </cell>
        </row>
        <row r="304">
          <cell r="C304">
            <v>26</v>
          </cell>
          <cell r="D304">
            <v>8.4469999999999992</v>
          </cell>
        </row>
        <row r="305">
          <cell r="C305">
            <v>26.5</v>
          </cell>
          <cell r="D305">
            <v>8.5749999999999993</v>
          </cell>
        </row>
        <row r="306">
          <cell r="C306">
            <v>27</v>
          </cell>
          <cell r="D306">
            <v>8.7010000000000005</v>
          </cell>
        </row>
        <row r="307">
          <cell r="C307">
            <v>27.5</v>
          </cell>
          <cell r="D307">
            <v>8.8279999999999994</v>
          </cell>
        </row>
        <row r="308">
          <cell r="C308">
            <v>28</v>
          </cell>
          <cell r="D308">
            <v>8.9550000000000001</v>
          </cell>
        </row>
        <row r="309">
          <cell r="C309">
            <v>28.5</v>
          </cell>
          <cell r="D309">
            <v>9.0809999999999995</v>
          </cell>
        </row>
        <row r="310">
          <cell r="C310">
            <v>29</v>
          </cell>
          <cell r="D310">
            <v>9.2070000000000007</v>
          </cell>
        </row>
        <row r="311">
          <cell r="C311">
            <v>29.5</v>
          </cell>
          <cell r="D311">
            <v>9.3320000000000007</v>
          </cell>
        </row>
        <row r="312">
          <cell r="C312">
            <v>30</v>
          </cell>
          <cell r="D312">
            <v>9.4570000000000007</v>
          </cell>
        </row>
        <row r="313">
          <cell r="C313">
            <v>30.5</v>
          </cell>
          <cell r="D313">
            <v>9.5830000000000002</v>
          </cell>
        </row>
        <row r="314">
          <cell r="C314">
            <v>31</v>
          </cell>
          <cell r="D314">
            <v>9.7070000000000007</v>
          </cell>
        </row>
        <row r="315">
          <cell r="C315">
            <v>31.5</v>
          </cell>
          <cell r="D315">
            <v>9.8320000000000007</v>
          </cell>
        </row>
        <row r="316">
          <cell r="C316">
            <v>32</v>
          </cell>
          <cell r="D316">
            <v>9.9570000000000007</v>
          </cell>
        </row>
        <row r="317">
          <cell r="C317">
            <v>32.5</v>
          </cell>
          <cell r="D317">
            <v>10.08</v>
          </cell>
        </row>
        <row r="318">
          <cell r="C318">
            <v>33</v>
          </cell>
          <cell r="D318">
            <v>10.199999999999999</v>
          </cell>
        </row>
        <row r="319">
          <cell r="C319">
            <v>33.5</v>
          </cell>
          <cell r="D319">
            <v>10.33</v>
          </cell>
        </row>
        <row r="320">
          <cell r="C320">
            <v>34</v>
          </cell>
          <cell r="D320">
            <v>10.45</v>
          </cell>
        </row>
        <row r="321">
          <cell r="C321">
            <v>34.5</v>
          </cell>
          <cell r="D321">
            <v>10.58</v>
          </cell>
        </row>
        <row r="322">
          <cell r="C322">
            <v>35</v>
          </cell>
          <cell r="D322">
            <v>10.7</v>
          </cell>
        </row>
        <row r="323">
          <cell r="C323">
            <v>35.5</v>
          </cell>
          <cell r="D323">
            <v>10.82</v>
          </cell>
        </row>
        <row r="324">
          <cell r="C324">
            <v>36</v>
          </cell>
          <cell r="D324">
            <v>10.94</v>
          </cell>
        </row>
        <row r="325">
          <cell r="C325">
            <v>36.5</v>
          </cell>
          <cell r="D325">
            <v>11.07</v>
          </cell>
        </row>
        <row r="326">
          <cell r="C326">
            <v>37</v>
          </cell>
          <cell r="D326">
            <v>11.19</v>
          </cell>
        </row>
        <row r="327">
          <cell r="C327">
            <v>37.5</v>
          </cell>
          <cell r="D327">
            <v>11.31</v>
          </cell>
        </row>
        <row r="328">
          <cell r="C328">
            <v>38</v>
          </cell>
          <cell r="D328">
            <v>11.43</v>
          </cell>
        </row>
        <row r="329">
          <cell r="C329">
            <v>38.5</v>
          </cell>
          <cell r="D329">
            <v>11.56</v>
          </cell>
        </row>
        <row r="330">
          <cell r="C330">
            <v>39</v>
          </cell>
          <cell r="D330">
            <v>11.68</v>
          </cell>
        </row>
        <row r="331">
          <cell r="C331">
            <v>39.5</v>
          </cell>
          <cell r="D331">
            <v>11.8</v>
          </cell>
        </row>
        <row r="332">
          <cell r="C332">
            <v>40</v>
          </cell>
          <cell r="D332">
            <v>11.92</v>
          </cell>
        </row>
        <row r="333">
          <cell r="C333">
            <v>40.5</v>
          </cell>
          <cell r="D333">
            <v>12.04</v>
          </cell>
        </row>
        <row r="334">
          <cell r="C334">
            <v>41</v>
          </cell>
          <cell r="D334">
            <v>12.16</v>
          </cell>
        </row>
        <row r="335">
          <cell r="C335">
            <v>41.5</v>
          </cell>
          <cell r="D335">
            <v>12.28</v>
          </cell>
        </row>
        <row r="336">
          <cell r="C336">
            <v>42</v>
          </cell>
          <cell r="D336">
            <v>12.41</v>
          </cell>
        </row>
        <row r="337">
          <cell r="C337">
            <v>42.5</v>
          </cell>
          <cell r="D337">
            <v>12.53</v>
          </cell>
        </row>
        <row r="338">
          <cell r="C338">
            <v>43</v>
          </cell>
          <cell r="D338">
            <v>12.65</v>
          </cell>
        </row>
        <row r="339">
          <cell r="C339">
            <v>43.5</v>
          </cell>
          <cell r="D339">
            <v>12.77</v>
          </cell>
        </row>
        <row r="340">
          <cell r="C340">
            <v>44</v>
          </cell>
          <cell r="D340">
            <v>12.89</v>
          </cell>
        </row>
        <row r="341">
          <cell r="C341">
            <v>44.5</v>
          </cell>
          <cell r="D341">
            <v>13.01</v>
          </cell>
        </row>
        <row r="342">
          <cell r="C342">
            <v>45</v>
          </cell>
          <cell r="D342">
            <v>13.13</v>
          </cell>
        </row>
        <row r="343">
          <cell r="C343">
            <v>45.5</v>
          </cell>
          <cell r="D343">
            <v>13.25</v>
          </cell>
        </row>
        <row r="344">
          <cell r="C344">
            <v>46</v>
          </cell>
          <cell r="D344">
            <v>13.37</v>
          </cell>
        </row>
        <row r="345">
          <cell r="C345">
            <v>46.5</v>
          </cell>
          <cell r="D345">
            <v>13.49</v>
          </cell>
        </row>
        <row r="346">
          <cell r="C346">
            <v>47</v>
          </cell>
          <cell r="D346">
            <v>13.61</v>
          </cell>
        </row>
        <row r="347">
          <cell r="C347">
            <v>47.5</v>
          </cell>
          <cell r="D347">
            <v>13.73</v>
          </cell>
        </row>
        <row r="348">
          <cell r="C348">
            <v>48</v>
          </cell>
          <cell r="D348">
            <v>13.85</v>
          </cell>
        </row>
        <row r="349">
          <cell r="C349">
            <v>48.5</v>
          </cell>
          <cell r="D349">
            <v>13.97</v>
          </cell>
        </row>
        <row r="350">
          <cell r="C350">
            <v>49</v>
          </cell>
          <cell r="D350">
            <v>14.09</v>
          </cell>
        </row>
        <row r="351">
          <cell r="C351">
            <v>49.5</v>
          </cell>
          <cell r="D351">
            <v>14.2</v>
          </cell>
        </row>
        <row r="352">
          <cell r="C352">
            <v>50</v>
          </cell>
          <cell r="D352">
            <v>14.32</v>
          </cell>
        </row>
        <row r="353">
          <cell r="C353">
            <v>51</v>
          </cell>
          <cell r="D353">
            <v>14.56</v>
          </cell>
        </row>
        <row r="354">
          <cell r="C354">
            <v>52</v>
          </cell>
          <cell r="D354">
            <v>14.8</v>
          </cell>
        </row>
        <row r="355">
          <cell r="C355">
            <v>53</v>
          </cell>
          <cell r="D355">
            <v>15.04</v>
          </cell>
        </row>
        <row r="356">
          <cell r="C356">
            <v>54</v>
          </cell>
          <cell r="D356">
            <v>15.27</v>
          </cell>
        </row>
        <row r="357">
          <cell r="C357">
            <v>55</v>
          </cell>
          <cell r="D357">
            <v>15.51</v>
          </cell>
        </row>
        <row r="358">
          <cell r="C358">
            <v>56</v>
          </cell>
          <cell r="D358">
            <v>15.74</v>
          </cell>
        </row>
        <row r="359">
          <cell r="C359">
            <v>57</v>
          </cell>
          <cell r="D359">
            <v>15.98</v>
          </cell>
        </row>
        <row r="360">
          <cell r="C360">
            <v>58</v>
          </cell>
          <cell r="D360">
            <v>16.22</v>
          </cell>
        </row>
        <row r="361">
          <cell r="C361">
            <v>59</v>
          </cell>
          <cell r="D361">
            <v>16.45</v>
          </cell>
        </row>
        <row r="362">
          <cell r="C362">
            <v>60</v>
          </cell>
          <cell r="D362">
            <v>16.690000000000001</v>
          </cell>
        </row>
        <row r="363">
          <cell r="C363">
            <v>61</v>
          </cell>
          <cell r="D363">
            <v>16.920000000000002</v>
          </cell>
        </row>
        <row r="364">
          <cell r="C364">
            <v>62</v>
          </cell>
          <cell r="D364">
            <v>17.149999999999999</v>
          </cell>
        </row>
        <row r="365">
          <cell r="C365">
            <v>63</v>
          </cell>
          <cell r="D365">
            <v>17.39</v>
          </cell>
        </row>
        <row r="366">
          <cell r="C366">
            <v>64</v>
          </cell>
          <cell r="D366">
            <v>17.62</v>
          </cell>
        </row>
        <row r="367">
          <cell r="C367">
            <v>65</v>
          </cell>
          <cell r="D367">
            <v>17.850000000000001</v>
          </cell>
        </row>
        <row r="368">
          <cell r="C368">
            <v>66</v>
          </cell>
          <cell r="D368">
            <v>18.09</v>
          </cell>
        </row>
        <row r="369">
          <cell r="C369">
            <v>67</v>
          </cell>
          <cell r="D369">
            <v>18.32</v>
          </cell>
        </row>
        <row r="370">
          <cell r="C370">
            <v>68</v>
          </cell>
          <cell r="D370">
            <v>18.55</v>
          </cell>
        </row>
        <row r="371">
          <cell r="C371">
            <v>69</v>
          </cell>
          <cell r="D371">
            <v>18.79</v>
          </cell>
        </row>
        <row r="372">
          <cell r="C372">
            <v>70</v>
          </cell>
          <cell r="D372">
            <v>19.02</v>
          </cell>
        </row>
        <row r="373">
          <cell r="C373">
            <v>71</v>
          </cell>
          <cell r="D373">
            <v>19.25</v>
          </cell>
        </row>
        <row r="374">
          <cell r="C374">
            <v>72</v>
          </cell>
          <cell r="D374">
            <v>19.48</v>
          </cell>
        </row>
        <row r="375">
          <cell r="C375">
            <v>73</v>
          </cell>
          <cell r="D375">
            <v>19.71</v>
          </cell>
        </row>
        <row r="376">
          <cell r="C376">
            <v>74</v>
          </cell>
          <cell r="D376">
            <v>19.940000000000001</v>
          </cell>
        </row>
        <row r="377">
          <cell r="C377">
            <v>75</v>
          </cell>
          <cell r="D377">
            <v>20.18</v>
          </cell>
        </row>
        <row r="378">
          <cell r="C378">
            <v>76</v>
          </cell>
          <cell r="D378">
            <v>20.41</v>
          </cell>
        </row>
        <row r="379">
          <cell r="C379">
            <v>77</v>
          </cell>
          <cell r="D379">
            <v>20.64</v>
          </cell>
        </row>
        <row r="380">
          <cell r="C380">
            <v>78</v>
          </cell>
          <cell r="D380">
            <v>20.87</v>
          </cell>
        </row>
        <row r="381">
          <cell r="C381">
            <v>79</v>
          </cell>
          <cell r="D381">
            <v>21.1</v>
          </cell>
        </row>
        <row r="382">
          <cell r="C382">
            <v>80</v>
          </cell>
          <cell r="D382">
            <v>21.33</v>
          </cell>
        </row>
        <row r="383">
          <cell r="C383">
            <v>81</v>
          </cell>
          <cell r="D383">
            <v>21.56</v>
          </cell>
        </row>
        <row r="384">
          <cell r="C384">
            <v>82</v>
          </cell>
          <cell r="D384">
            <v>21.69</v>
          </cell>
        </row>
        <row r="385">
          <cell r="C385">
            <v>83</v>
          </cell>
          <cell r="D385">
            <v>22.02</v>
          </cell>
        </row>
        <row r="386">
          <cell r="C386">
            <v>84</v>
          </cell>
          <cell r="D386">
            <v>22.25</v>
          </cell>
        </row>
        <row r="387">
          <cell r="C387">
            <v>85</v>
          </cell>
          <cell r="D387">
            <v>22.48</v>
          </cell>
        </row>
        <row r="388">
          <cell r="C388">
            <v>86</v>
          </cell>
          <cell r="D388">
            <v>22.71</v>
          </cell>
        </row>
        <row r="389">
          <cell r="C389">
            <v>87</v>
          </cell>
          <cell r="D389">
            <v>22.94</v>
          </cell>
        </row>
        <row r="390">
          <cell r="C390">
            <v>88</v>
          </cell>
          <cell r="D390">
            <v>23.17</v>
          </cell>
        </row>
        <row r="391">
          <cell r="C391">
            <v>89</v>
          </cell>
          <cell r="D391">
            <v>23.39</v>
          </cell>
        </row>
        <row r="392">
          <cell r="C392">
            <v>90</v>
          </cell>
          <cell r="D392">
            <v>23.62</v>
          </cell>
        </row>
        <row r="393">
          <cell r="C393">
            <v>91</v>
          </cell>
          <cell r="D393">
            <v>23.85</v>
          </cell>
        </row>
        <row r="394">
          <cell r="C394">
            <v>92</v>
          </cell>
          <cell r="D394">
            <v>24.08</v>
          </cell>
        </row>
        <row r="395">
          <cell r="C395">
            <v>93</v>
          </cell>
          <cell r="D395">
            <v>24.31</v>
          </cell>
        </row>
        <row r="396">
          <cell r="C396">
            <v>94</v>
          </cell>
          <cell r="D396">
            <v>24.54</v>
          </cell>
        </row>
        <row r="397">
          <cell r="C397">
            <v>95</v>
          </cell>
          <cell r="D397">
            <v>24.77</v>
          </cell>
        </row>
        <row r="398">
          <cell r="C398">
            <v>96</v>
          </cell>
          <cell r="D398">
            <v>24.99</v>
          </cell>
        </row>
        <row r="399">
          <cell r="C399">
            <v>97</v>
          </cell>
          <cell r="D399">
            <v>25.22</v>
          </cell>
        </row>
        <row r="400">
          <cell r="C400">
            <v>98</v>
          </cell>
          <cell r="D400">
            <v>25.45</v>
          </cell>
        </row>
        <row r="401">
          <cell r="C401">
            <v>99</v>
          </cell>
          <cell r="D401">
            <v>25.68</v>
          </cell>
        </row>
        <row r="402">
          <cell r="C402">
            <v>100</v>
          </cell>
          <cell r="D402">
            <v>25.91</v>
          </cell>
        </row>
        <row r="403">
          <cell r="C403">
            <v>102</v>
          </cell>
          <cell r="D403">
            <v>26.36</v>
          </cell>
        </row>
        <row r="404">
          <cell r="C404">
            <v>104</v>
          </cell>
          <cell r="D404">
            <v>26.82</v>
          </cell>
        </row>
        <row r="405">
          <cell r="C405">
            <v>106</v>
          </cell>
          <cell r="D405">
            <v>27.27</v>
          </cell>
        </row>
        <row r="406">
          <cell r="C406">
            <v>108</v>
          </cell>
          <cell r="D406">
            <v>27.72</v>
          </cell>
        </row>
        <row r="407">
          <cell r="C407">
            <v>110</v>
          </cell>
          <cell r="D407">
            <v>28.18</v>
          </cell>
        </row>
        <row r="408">
          <cell r="C408">
            <v>112</v>
          </cell>
          <cell r="D408">
            <v>28.63</v>
          </cell>
        </row>
        <row r="409">
          <cell r="C409">
            <v>114</v>
          </cell>
          <cell r="D409">
            <v>29.09</v>
          </cell>
        </row>
        <row r="410">
          <cell r="C410">
            <v>116</v>
          </cell>
          <cell r="D410">
            <v>29.54</v>
          </cell>
        </row>
        <row r="411">
          <cell r="C411">
            <v>118</v>
          </cell>
          <cell r="D411">
            <v>29.89</v>
          </cell>
        </row>
        <row r="412">
          <cell r="C412">
            <v>120</v>
          </cell>
          <cell r="D412">
            <v>30.44</v>
          </cell>
        </row>
        <row r="413">
          <cell r="C413">
            <v>122</v>
          </cell>
          <cell r="D413">
            <v>30.9</v>
          </cell>
        </row>
        <row r="414">
          <cell r="C414">
            <v>124</v>
          </cell>
          <cell r="D414">
            <v>31.35</v>
          </cell>
        </row>
        <row r="415">
          <cell r="C415">
            <v>126</v>
          </cell>
          <cell r="D415">
            <v>31.8</v>
          </cell>
        </row>
        <row r="416">
          <cell r="C416">
            <v>128</v>
          </cell>
          <cell r="D416">
            <v>32.25</v>
          </cell>
        </row>
        <row r="417">
          <cell r="C417">
            <v>130</v>
          </cell>
          <cell r="D417">
            <v>32.700000000000003</v>
          </cell>
        </row>
        <row r="418">
          <cell r="C418">
            <v>132</v>
          </cell>
          <cell r="D418">
            <v>33.15</v>
          </cell>
        </row>
        <row r="419">
          <cell r="C419">
            <v>134</v>
          </cell>
          <cell r="D419">
            <v>33.6</v>
          </cell>
        </row>
        <row r="420">
          <cell r="C420">
            <v>136</v>
          </cell>
          <cell r="D420">
            <v>34.06</v>
          </cell>
        </row>
        <row r="421">
          <cell r="C421">
            <v>138</v>
          </cell>
          <cell r="D421">
            <v>34.51</v>
          </cell>
        </row>
        <row r="422">
          <cell r="C422">
            <v>140</v>
          </cell>
          <cell r="D422">
            <v>34.96</v>
          </cell>
        </row>
        <row r="423">
          <cell r="C423">
            <v>142</v>
          </cell>
          <cell r="D423">
            <v>35.409999999999997</v>
          </cell>
        </row>
        <row r="424">
          <cell r="C424">
            <v>144</v>
          </cell>
          <cell r="D424">
            <v>35.86</v>
          </cell>
        </row>
        <row r="425">
          <cell r="C425">
            <v>146</v>
          </cell>
          <cell r="D425">
            <v>36.31</v>
          </cell>
        </row>
        <row r="426">
          <cell r="C426">
            <v>148</v>
          </cell>
          <cell r="D426">
            <v>36.76</v>
          </cell>
        </row>
        <row r="427">
          <cell r="C427">
            <v>150</v>
          </cell>
          <cell r="D427">
            <v>37.21</v>
          </cell>
        </row>
        <row r="428">
          <cell r="C428">
            <v>152</v>
          </cell>
          <cell r="D428">
            <v>37.659999999999997</v>
          </cell>
        </row>
        <row r="429">
          <cell r="C429">
            <v>154</v>
          </cell>
          <cell r="D429">
            <v>38.11</v>
          </cell>
        </row>
        <row r="430">
          <cell r="C430">
            <v>156</v>
          </cell>
          <cell r="D430">
            <v>38.56</v>
          </cell>
        </row>
        <row r="431">
          <cell r="C431">
            <v>158</v>
          </cell>
          <cell r="D431">
            <v>39.01</v>
          </cell>
        </row>
        <row r="432">
          <cell r="C432">
            <v>160</v>
          </cell>
          <cell r="D432">
            <v>39.46</v>
          </cell>
        </row>
        <row r="433">
          <cell r="C433">
            <v>162</v>
          </cell>
          <cell r="D433">
            <v>39.909999999999997</v>
          </cell>
        </row>
        <row r="434">
          <cell r="C434">
            <v>164</v>
          </cell>
          <cell r="D434">
            <v>40.35</v>
          </cell>
        </row>
        <row r="435">
          <cell r="C435">
            <v>166</v>
          </cell>
          <cell r="D435">
            <v>40.799999999999997</v>
          </cell>
        </row>
        <row r="436">
          <cell r="C436">
            <v>168</v>
          </cell>
          <cell r="D436">
            <v>41.25</v>
          </cell>
        </row>
        <row r="437">
          <cell r="C437">
            <v>170</v>
          </cell>
          <cell r="D437">
            <v>41.7</v>
          </cell>
        </row>
        <row r="438">
          <cell r="C438">
            <v>172</v>
          </cell>
          <cell r="D438">
            <v>42.15</v>
          </cell>
        </row>
        <row r="439">
          <cell r="C439">
            <v>174</v>
          </cell>
          <cell r="D439">
            <v>42.6</v>
          </cell>
        </row>
        <row r="440">
          <cell r="C440">
            <v>176</v>
          </cell>
          <cell r="D440">
            <v>43.05</v>
          </cell>
        </row>
        <row r="441">
          <cell r="C441">
            <v>178</v>
          </cell>
          <cell r="D441">
            <v>43.5</v>
          </cell>
        </row>
        <row r="442">
          <cell r="C442">
            <v>180</v>
          </cell>
          <cell r="D442">
            <v>43.95</v>
          </cell>
        </row>
        <row r="443">
          <cell r="C443">
            <v>182</v>
          </cell>
          <cell r="D443">
            <v>44.4</v>
          </cell>
        </row>
        <row r="444">
          <cell r="C444">
            <v>184</v>
          </cell>
          <cell r="D444">
            <v>44.84</v>
          </cell>
        </row>
        <row r="445">
          <cell r="C445">
            <v>186</v>
          </cell>
          <cell r="D445">
            <v>45.29</v>
          </cell>
        </row>
        <row r="446">
          <cell r="C446">
            <v>188</v>
          </cell>
          <cell r="D446">
            <v>45.74</v>
          </cell>
        </row>
        <row r="447">
          <cell r="C447">
            <v>190</v>
          </cell>
          <cell r="D447">
            <v>46.19</v>
          </cell>
        </row>
        <row r="448">
          <cell r="C448">
            <v>192</v>
          </cell>
          <cell r="D448">
            <v>46.64</v>
          </cell>
        </row>
        <row r="449">
          <cell r="C449">
            <v>194</v>
          </cell>
          <cell r="D449">
            <v>47.09</v>
          </cell>
        </row>
        <row r="450">
          <cell r="C450">
            <v>196</v>
          </cell>
          <cell r="D450">
            <v>47.54</v>
          </cell>
        </row>
        <row r="451">
          <cell r="C451">
            <v>198</v>
          </cell>
          <cell r="D451">
            <v>47.99</v>
          </cell>
        </row>
        <row r="452">
          <cell r="C452">
            <v>200</v>
          </cell>
          <cell r="D452">
            <v>48.43</v>
          </cell>
        </row>
        <row r="453">
          <cell r="C453">
            <v>205</v>
          </cell>
          <cell r="D453">
            <v>49.49</v>
          </cell>
        </row>
        <row r="454">
          <cell r="C454">
            <v>210</v>
          </cell>
          <cell r="D454">
            <v>50.59</v>
          </cell>
        </row>
        <row r="455">
          <cell r="C455">
            <v>215</v>
          </cell>
          <cell r="D455">
            <v>51.7</v>
          </cell>
        </row>
        <row r="456">
          <cell r="C456">
            <v>220</v>
          </cell>
          <cell r="D456">
            <v>52.8</v>
          </cell>
        </row>
        <row r="457">
          <cell r="C457">
            <v>225</v>
          </cell>
          <cell r="D457">
            <v>53.9</v>
          </cell>
        </row>
        <row r="458">
          <cell r="C458">
            <v>230</v>
          </cell>
          <cell r="D458">
            <v>55</v>
          </cell>
        </row>
        <row r="459">
          <cell r="C459">
            <v>235</v>
          </cell>
          <cell r="D459">
            <v>56.1</v>
          </cell>
        </row>
        <row r="460">
          <cell r="C460">
            <v>240</v>
          </cell>
          <cell r="D460">
            <v>57.19</v>
          </cell>
        </row>
        <row r="461">
          <cell r="C461">
            <v>245</v>
          </cell>
          <cell r="D461">
            <v>58.29</v>
          </cell>
        </row>
        <row r="462">
          <cell r="C462">
            <v>250</v>
          </cell>
          <cell r="D462">
            <v>59.38</v>
          </cell>
        </row>
        <row r="463">
          <cell r="C463">
            <v>255</v>
          </cell>
          <cell r="D463">
            <v>60.48</v>
          </cell>
        </row>
        <row r="464">
          <cell r="C464">
            <v>260</v>
          </cell>
          <cell r="D464">
            <v>61.57</v>
          </cell>
        </row>
        <row r="465">
          <cell r="C465">
            <v>265</v>
          </cell>
          <cell r="D465">
            <v>62.66</v>
          </cell>
        </row>
        <row r="466">
          <cell r="C466">
            <v>270</v>
          </cell>
          <cell r="D466">
            <v>63.75</v>
          </cell>
        </row>
        <row r="467">
          <cell r="C467">
            <v>275</v>
          </cell>
          <cell r="D467">
            <v>64.849999999999994</v>
          </cell>
        </row>
        <row r="468">
          <cell r="C468">
            <v>280</v>
          </cell>
          <cell r="D468">
            <v>65.94</v>
          </cell>
        </row>
        <row r="469">
          <cell r="C469">
            <v>285</v>
          </cell>
          <cell r="D469">
            <v>67.03</v>
          </cell>
        </row>
        <row r="470">
          <cell r="C470">
            <v>290</v>
          </cell>
          <cell r="D470">
            <v>68.12</v>
          </cell>
        </row>
        <row r="471">
          <cell r="C471">
            <v>295</v>
          </cell>
          <cell r="D471">
            <v>69.2</v>
          </cell>
        </row>
        <row r="472">
          <cell r="C472">
            <v>300</v>
          </cell>
          <cell r="D472">
            <v>70.290000000000006</v>
          </cell>
        </row>
        <row r="473">
          <cell r="C473">
            <v>305</v>
          </cell>
          <cell r="D473">
            <v>71.38</v>
          </cell>
        </row>
        <row r="474">
          <cell r="C474">
            <v>310</v>
          </cell>
          <cell r="D474">
            <v>72.459999999999994</v>
          </cell>
        </row>
        <row r="475">
          <cell r="C475">
            <v>315</v>
          </cell>
          <cell r="D475">
            <v>73.55</v>
          </cell>
        </row>
        <row r="476">
          <cell r="C476">
            <v>320</v>
          </cell>
          <cell r="D476">
            <v>74.63</v>
          </cell>
        </row>
        <row r="477">
          <cell r="C477">
            <v>325</v>
          </cell>
          <cell r="D477">
            <v>75.72</v>
          </cell>
        </row>
        <row r="478">
          <cell r="C478">
            <v>330</v>
          </cell>
          <cell r="D478">
            <v>76.8</v>
          </cell>
        </row>
        <row r="479">
          <cell r="C479">
            <v>335</v>
          </cell>
          <cell r="D479">
            <v>77.88</v>
          </cell>
        </row>
        <row r="480">
          <cell r="C480">
            <v>340</v>
          </cell>
          <cell r="D480">
            <v>78.959999999999994</v>
          </cell>
        </row>
        <row r="481">
          <cell r="C481">
            <v>345</v>
          </cell>
          <cell r="D481">
            <v>80.040000000000006</v>
          </cell>
        </row>
        <row r="482">
          <cell r="C482">
            <v>350</v>
          </cell>
          <cell r="D482">
            <v>81.12</v>
          </cell>
        </row>
        <row r="483">
          <cell r="C483">
            <v>355</v>
          </cell>
          <cell r="D483">
            <v>82.2</v>
          </cell>
        </row>
        <row r="484">
          <cell r="C484">
            <v>360</v>
          </cell>
          <cell r="D484">
            <v>83.28</v>
          </cell>
        </row>
        <row r="485">
          <cell r="C485">
            <v>365</v>
          </cell>
          <cell r="D485">
            <v>84.36</v>
          </cell>
        </row>
        <row r="486">
          <cell r="C486">
            <v>370</v>
          </cell>
          <cell r="D486">
            <v>85.44</v>
          </cell>
        </row>
        <row r="487">
          <cell r="C487">
            <v>375</v>
          </cell>
          <cell r="D487">
            <v>86.52</v>
          </cell>
        </row>
        <row r="488">
          <cell r="C488">
            <v>380</v>
          </cell>
          <cell r="D488">
            <v>87.6</v>
          </cell>
        </row>
        <row r="489">
          <cell r="C489">
            <v>385</v>
          </cell>
          <cell r="D489">
            <v>88.67</v>
          </cell>
        </row>
        <row r="490">
          <cell r="C490">
            <v>390</v>
          </cell>
          <cell r="D490">
            <v>89.75</v>
          </cell>
        </row>
        <row r="491">
          <cell r="C491">
            <v>395</v>
          </cell>
          <cell r="D491">
            <v>90.82</v>
          </cell>
        </row>
        <row r="492">
          <cell r="C492">
            <v>400</v>
          </cell>
          <cell r="D492">
            <v>91.9</v>
          </cell>
        </row>
        <row r="493">
          <cell r="C493">
            <v>405</v>
          </cell>
          <cell r="D493">
            <v>92.97</v>
          </cell>
        </row>
        <row r="494">
          <cell r="C494">
            <v>410</v>
          </cell>
          <cell r="D494">
            <v>94.05</v>
          </cell>
        </row>
        <row r="495">
          <cell r="C495">
            <v>415</v>
          </cell>
          <cell r="D495">
            <v>95.12</v>
          </cell>
        </row>
        <row r="496">
          <cell r="C496">
            <v>420</v>
          </cell>
          <cell r="D496">
            <v>96.2</v>
          </cell>
        </row>
        <row r="497">
          <cell r="C497">
            <v>425</v>
          </cell>
          <cell r="D497">
            <v>97.27</v>
          </cell>
        </row>
        <row r="498">
          <cell r="C498">
            <v>430</v>
          </cell>
          <cell r="D498">
            <v>98.34</v>
          </cell>
        </row>
        <row r="499">
          <cell r="C499">
            <v>435</v>
          </cell>
          <cell r="D499">
            <v>99.41</v>
          </cell>
        </row>
        <row r="500">
          <cell r="C500">
            <v>440</v>
          </cell>
          <cell r="D500">
            <v>100.49</v>
          </cell>
        </row>
        <row r="501">
          <cell r="C501">
            <v>445</v>
          </cell>
          <cell r="D501">
            <v>101.56</v>
          </cell>
        </row>
        <row r="502">
          <cell r="C502">
            <v>450</v>
          </cell>
          <cell r="D502">
            <v>102.63</v>
          </cell>
        </row>
        <row r="503">
          <cell r="C503">
            <v>455</v>
          </cell>
          <cell r="D503">
            <v>103.7</v>
          </cell>
        </row>
        <row r="504">
          <cell r="C504">
            <v>460</v>
          </cell>
          <cell r="D504">
            <v>104.77</v>
          </cell>
        </row>
        <row r="505">
          <cell r="C505">
            <v>465</v>
          </cell>
          <cell r="D505">
            <v>105.84</v>
          </cell>
        </row>
        <row r="506">
          <cell r="C506">
            <v>470</v>
          </cell>
          <cell r="D506">
            <v>106.91</v>
          </cell>
        </row>
        <row r="507">
          <cell r="C507">
            <v>475</v>
          </cell>
          <cell r="D507">
            <v>107.98</v>
          </cell>
        </row>
        <row r="508">
          <cell r="C508">
            <v>480</v>
          </cell>
          <cell r="D508">
            <v>109.05</v>
          </cell>
        </row>
        <row r="509">
          <cell r="C509">
            <v>485</v>
          </cell>
          <cell r="D509">
            <v>110.11</v>
          </cell>
        </row>
        <row r="510">
          <cell r="C510">
            <v>490</v>
          </cell>
          <cell r="D510">
            <v>111.18</v>
          </cell>
        </row>
        <row r="511">
          <cell r="C511">
            <v>495</v>
          </cell>
          <cell r="D511">
            <v>112.25</v>
          </cell>
        </row>
        <row r="512">
          <cell r="C512">
            <v>500</v>
          </cell>
          <cell r="D512">
            <v>113.32</v>
          </cell>
        </row>
        <row r="513">
          <cell r="C513">
            <v>505</v>
          </cell>
          <cell r="D513">
            <v>114.38</v>
          </cell>
        </row>
        <row r="514">
          <cell r="C514">
            <v>510</v>
          </cell>
          <cell r="D514">
            <v>115.45</v>
          </cell>
        </row>
        <row r="515">
          <cell r="C515">
            <v>515</v>
          </cell>
          <cell r="D515">
            <v>116.52</v>
          </cell>
        </row>
        <row r="516">
          <cell r="C516">
            <v>520</v>
          </cell>
          <cell r="D516">
            <v>117.58</v>
          </cell>
        </row>
        <row r="517">
          <cell r="C517">
            <v>525</v>
          </cell>
          <cell r="D517">
            <v>118.65</v>
          </cell>
        </row>
        <row r="518">
          <cell r="C518">
            <v>530</v>
          </cell>
          <cell r="D518">
            <v>119.71</v>
          </cell>
        </row>
        <row r="519">
          <cell r="C519">
            <v>535</v>
          </cell>
          <cell r="D519">
            <v>120.78</v>
          </cell>
        </row>
        <row r="520">
          <cell r="C520">
            <v>540</v>
          </cell>
          <cell r="D520">
            <v>121.84</v>
          </cell>
        </row>
        <row r="521">
          <cell r="C521">
            <v>545</v>
          </cell>
          <cell r="D521">
            <v>122.91</v>
          </cell>
        </row>
        <row r="522">
          <cell r="C522">
            <v>550</v>
          </cell>
          <cell r="D522">
            <v>123.97</v>
          </cell>
        </row>
        <row r="523">
          <cell r="C523">
            <v>555</v>
          </cell>
          <cell r="D523">
            <v>125.04</v>
          </cell>
        </row>
        <row r="524">
          <cell r="C524">
            <v>560</v>
          </cell>
          <cell r="D524">
            <v>126.1</v>
          </cell>
        </row>
        <row r="525">
          <cell r="C525">
            <v>565</v>
          </cell>
          <cell r="D525">
            <v>127.16</v>
          </cell>
        </row>
        <row r="526">
          <cell r="C526">
            <v>570</v>
          </cell>
          <cell r="D526">
            <v>128.22</v>
          </cell>
        </row>
        <row r="527">
          <cell r="C527">
            <v>575</v>
          </cell>
          <cell r="D527">
            <v>129.29</v>
          </cell>
        </row>
        <row r="528">
          <cell r="C528">
            <v>580</v>
          </cell>
          <cell r="D528">
            <v>130.35</v>
          </cell>
        </row>
        <row r="529">
          <cell r="C529">
            <v>585</v>
          </cell>
          <cell r="D529">
            <v>131.41</v>
          </cell>
        </row>
        <row r="530">
          <cell r="C530">
            <v>590</v>
          </cell>
          <cell r="D530">
            <v>132.47</v>
          </cell>
        </row>
        <row r="531">
          <cell r="C531">
            <v>595</v>
          </cell>
          <cell r="D531">
            <v>133.54</v>
          </cell>
        </row>
        <row r="532">
          <cell r="C532">
            <v>600</v>
          </cell>
          <cell r="D532">
            <v>134.6</v>
          </cell>
        </row>
        <row r="533">
          <cell r="C533">
            <v>605</v>
          </cell>
          <cell r="D533">
            <v>135.66</v>
          </cell>
        </row>
        <row r="534">
          <cell r="C534">
            <v>610</v>
          </cell>
          <cell r="D534">
            <v>136.72</v>
          </cell>
        </row>
        <row r="535">
          <cell r="C535">
            <v>615</v>
          </cell>
          <cell r="D535">
            <v>137.78</v>
          </cell>
        </row>
        <row r="536">
          <cell r="C536">
            <v>620</v>
          </cell>
          <cell r="D536">
            <v>138.84</v>
          </cell>
        </row>
        <row r="537">
          <cell r="C537">
            <v>625</v>
          </cell>
          <cell r="D537">
            <v>139.9</v>
          </cell>
        </row>
        <row r="538">
          <cell r="C538">
            <v>630</v>
          </cell>
          <cell r="D538">
            <v>140.96</v>
          </cell>
        </row>
        <row r="539">
          <cell r="C539">
            <v>635</v>
          </cell>
          <cell r="D539">
            <v>142.02000000000001</v>
          </cell>
        </row>
        <row r="540">
          <cell r="C540">
            <v>640</v>
          </cell>
          <cell r="D540">
            <v>143.08000000000001</v>
          </cell>
        </row>
        <row r="541">
          <cell r="C541">
            <v>645</v>
          </cell>
          <cell r="D541">
            <v>144.13999999999999</v>
          </cell>
        </row>
        <row r="542">
          <cell r="C542">
            <v>650</v>
          </cell>
          <cell r="D542">
            <v>145.19999999999999</v>
          </cell>
        </row>
        <row r="543">
          <cell r="C543">
            <v>655</v>
          </cell>
          <cell r="D543">
            <v>146.25</v>
          </cell>
        </row>
        <row r="544">
          <cell r="C544">
            <v>660</v>
          </cell>
          <cell r="D544">
            <v>147.31</v>
          </cell>
        </row>
        <row r="545">
          <cell r="C545">
            <v>665</v>
          </cell>
          <cell r="D545">
            <v>148.37</v>
          </cell>
        </row>
        <row r="546">
          <cell r="C546">
            <v>670</v>
          </cell>
          <cell r="D546">
            <v>149.43</v>
          </cell>
        </row>
        <row r="547">
          <cell r="C547">
            <v>675</v>
          </cell>
          <cell r="D547">
            <v>150.49</v>
          </cell>
        </row>
        <row r="548">
          <cell r="C548">
            <v>680</v>
          </cell>
          <cell r="D548">
            <v>151.55000000000001</v>
          </cell>
        </row>
        <row r="549">
          <cell r="C549">
            <v>685</v>
          </cell>
          <cell r="D549">
            <v>152.6</v>
          </cell>
        </row>
        <row r="550">
          <cell r="C550">
            <v>690</v>
          </cell>
          <cell r="D550">
            <v>153.66</v>
          </cell>
        </row>
        <row r="551">
          <cell r="C551">
            <v>695</v>
          </cell>
          <cell r="D551">
            <v>154.72</v>
          </cell>
        </row>
        <row r="552">
          <cell r="C552">
            <v>700</v>
          </cell>
          <cell r="D552">
            <v>155.77000000000001</v>
          </cell>
        </row>
        <row r="553">
          <cell r="C553">
            <v>705</v>
          </cell>
          <cell r="D553">
            <v>156.83000000000001</v>
          </cell>
        </row>
        <row r="554">
          <cell r="C554">
            <v>710</v>
          </cell>
          <cell r="D554">
            <v>157.88999999999999</v>
          </cell>
        </row>
        <row r="555">
          <cell r="C555">
            <v>715</v>
          </cell>
          <cell r="D555">
            <v>158.94</v>
          </cell>
        </row>
        <row r="556">
          <cell r="C556">
            <v>720</v>
          </cell>
          <cell r="D556">
            <v>160</v>
          </cell>
        </row>
        <row r="557">
          <cell r="C557">
            <v>725</v>
          </cell>
          <cell r="D557">
            <v>161.06</v>
          </cell>
        </row>
        <row r="558">
          <cell r="C558">
            <v>730</v>
          </cell>
          <cell r="D558">
            <v>162.11000000000001</v>
          </cell>
        </row>
        <row r="559">
          <cell r="C559">
            <v>735</v>
          </cell>
          <cell r="D559">
            <v>163.16999999999999</v>
          </cell>
        </row>
        <row r="560">
          <cell r="C560">
            <v>740</v>
          </cell>
          <cell r="D560">
            <v>164.22</v>
          </cell>
        </row>
        <row r="561">
          <cell r="C561">
            <v>745</v>
          </cell>
          <cell r="D561">
            <v>165.28</v>
          </cell>
        </row>
        <row r="562">
          <cell r="C562">
            <v>750</v>
          </cell>
          <cell r="D562">
            <v>166.33</v>
          </cell>
        </row>
        <row r="563">
          <cell r="C563">
            <v>755</v>
          </cell>
          <cell r="D563">
            <v>167.39</v>
          </cell>
        </row>
        <row r="564">
          <cell r="C564">
            <v>760</v>
          </cell>
          <cell r="D564">
            <v>168.44</v>
          </cell>
        </row>
        <row r="565">
          <cell r="C565">
            <v>765</v>
          </cell>
          <cell r="D565">
            <v>169.5</v>
          </cell>
        </row>
        <row r="566">
          <cell r="C566">
            <v>770</v>
          </cell>
          <cell r="D566">
            <v>170.55</v>
          </cell>
        </row>
        <row r="567">
          <cell r="C567">
            <v>775</v>
          </cell>
          <cell r="D567">
            <v>171.6</v>
          </cell>
        </row>
        <row r="568">
          <cell r="C568">
            <v>780</v>
          </cell>
          <cell r="D568">
            <v>172.66</v>
          </cell>
        </row>
        <row r="569">
          <cell r="C569">
            <v>785</v>
          </cell>
          <cell r="D569">
            <v>173.71</v>
          </cell>
        </row>
        <row r="570">
          <cell r="C570">
            <v>790</v>
          </cell>
          <cell r="D570">
            <v>174.76</v>
          </cell>
        </row>
        <row r="571">
          <cell r="C571">
            <v>795</v>
          </cell>
          <cell r="D571">
            <v>175.82</v>
          </cell>
        </row>
        <row r="572">
          <cell r="C572">
            <v>800</v>
          </cell>
          <cell r="D572">
            <v>176.87</v>
          </cell>
        </row>
        <row r="573">
          <cell r="C573">
            <v>810</v>
          </cell>
          <cell r="D573">
            <v>178.98</v>
          </cell>
        </row>
        <row r="574">
          <cell r="C574">
            <v>820</v>
          </cell>
          <cell r="D574">
            <v>181.08</v>
          </cell>
        </row>
        <row r="575">
          <cell r="C575">
            <v>830</v>
          </cell>
          <cell r="D575">
            <v>183.19</v>
          </cell>
        </row>
        <row r="576">
          <cell r="C576">
            <v>840</v>
          </cell>
          <cell r="D576">
            <v>185.29</v>
          </cell>
        </row>
        <row r="577">
          <cell r="C577">
            <v>850</v>
          </cell>
          <cell r="D577">
            <v>187.39</v>
          </cell>
        </row>
        <row r="578">
          <cell r="C578">
            <v>860</v>
          </cell>
          <cell r="D578">
            <v>189.49</v>
          </cell>
        </row>
        <row r="579">
          <cell r="C579">
            <v>870</v>
          </cell>
          <cell r="D579">
            <v>191.6</v>
          </cell>
        </row>
        <row r="580">
          <cell r="C580">
            <v>880</v>
          </cell>
          <cell r="D580">
            <v>193.7</v>
          </cell>
        </row>
        <row r="581">
          <cell r="C581">
            <v>890</v>
          </cell>
          <cell r="D581">
            <v>195.7</v>
          </cell>
        </row>
        <row r="582">
          <cell r="C582">
            <v>900</v>
          </cell>
          <cell r="D582">
            <v>197.9</v>
          </cell>
        </row>
        <row r="583">
          <cell r="C583">
            <v>910</v>
          </cell>
          <cell r="D583">
            <v>200</v>
          </cell>
        </row>
        <row r="584">
          <cell r="C584">
            <v>920</v>
          </cell>
          <cell r="D584">
            <v>202.1</v>
          </cell>
        </row>
        <row r="585">
          <cell r="C585">
            <v>930</v>
          </cell>
          <cell r="D585">
            <v>204.2</v>
          </cell>
        </row>
        <row r="586">
          <cell r="C586">
            <v>940</v>
          </cell>
          <cell r="D586">
            <v>206.3</v>
          </cell>
        </row>
        <row r="587">
          <cell r="C587">
            <v>950</v>
          </cell>
          <cell r="D587">
            <v>208.39</v>
          </cell>
        </row>
        <row r="588">
          <cell r="C588">
            <v>960</v>
          </cell>
          <cell r="D588">
            <v>210.49</v>
          </cell>
        </row>
        <row r="589">
          <cell r="C589">
            <v>970</v>
          </cell>
          <cell r="D589">
            <v>212.59</v>
          </cell>
        </row>
        <row r="590">
          <cell r="C590">
            <v>980</v>
          </cell>
          <cell r="D590">
            <v>214.68</v>
          </cell>
        </row>
        <row r="591">
          <cell r="C591">
            <v>990</v>
          </cell>
          <cell r="D591">
            <v>216.78</v>
          </cell>
        </row>
        <row r="592">
          <cell r="C592">
            <v>1000</v>
          </cell>
          <cell r="D592">
            <v>218.87</v>
          </cell>
        </row>
        <row r="593">
          <cell r="C593">
            <v>1250</v>
          </cell>
          <cell r="D593">
            <v>271.14</v>
          </cell>
        </row>
        <row r="594">
          <cell r="C594">
            <v>1600</v>
          </cell>
          <cell r="D594">
            <v>343.9</v>
          </cell>
        </row>
        <row r="595">
          <cell r="C595">
            <v>2000</v>
          </cell>
          <cell r="D595">
            <v>426.8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ptāme"/>
      <sheetName val="Kopsavilkums"/>
      <sheetName val=" 2i-IE"/>
      <sheetName val=" 2ii-IZ"/>
      <sheetName val=" 2ii-IE"/>
      <sheetName val=" 2iii-IZ-0"/>
      <sheetName val=" 2iii-IE-0"/>
      <sheetName val=" 2iii-IE"/>
      <sheetName val=" 2iv-IZ"/>
      <sheetName val=" 2iv-IE"/>
      <sheetName val=" 2v-IZ"/>
      <sheetName val=" 2vi-IZ"/>
      <sheetName val=" 2vi-IE"/>
      <sheetName val=" 2vii-IZ"/>
      <sheetName val=" 2vii-IE"/>
      <sheetName val=" 2viii-IZ"/>
      <sheetName val=" 2ix-IZ"/>
      <sheetName val="2x-IE"/>
      <sheetName val="2xi-IE"/>
      <sheetName val=" 2xii-IE"/>
      <sheetName val=" 2xiii-IZ"/>
      <sheetName val=" 2xiii-IE"/>
      <sheetName val=" 2xiv-IE"/>
      <sheetName val=" 2xv-IE"/>
      <sheetName val=" 5i-IZ-0"/>
      <sheetName val=" 5i-IE-0"/>
      <sheetName val=" 5i-IE"/>
      <sheetName val=" 7i-IZ"/>
      <sheetName val=" 7i-IE"/>
      <sheetName val=" 9i-IZ"/>
      <sheetName val=" 9i-IE"/>
    </sheetNames>
    <sheetDataSet>
      <sheetData sheetId="0"/>
      <sheetData sheetId="1">
        <row r="8">
          <cell r="A8" t="str">
            <v>Pasūtījuma Nr. :   OSI 2015/15 AK ERAF</v>
          </cell>
        </row>
        <row r="13">
          <cell r="D13" t="str">
            <v xml:space="preserve">Tāme sastādīta: 2015. gada 12. novembrī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workbookViewId="0">
      <selection sqref="A1:D1"/>
    </sheetView>
  </sheetViews>
  <sheetFormatPr defaultRowHeight="15"/>
  <cols>
    <col min="1" max="1" width="6.7109375" style="613" customWidth="1"/>
    <col min="2" max="2" width="38.7109375" style="614" customWidth="1"/>
    <col min="3" max="3" width="15.140625" style="613" customWidth="1"/>
    <col min="4" max="4" width="56.28515625" style="614" customWidth="1"/>
    <col min="5" max="16384" width="9.140625" style="613"/>
  </cols>
  <sheetData>
    <row r="1" spans="1:4" ht="42.75" customHeight="1">
      <c r="A1" s="625" t="s">
        <v>580</v>
      </c>
      <c r="B1" s="625"/>
      <c r="C1" s="625"/>
      <c r="D1" s="625"/>
    </row>
    <row r="4" spans="1:4">
      <c r="A4" s="615" t="s">
        <v>3</v>
      </c>
      <c r="B4" s="616" t="s">
        <v>578</v>
      </c>
      <c r="C4" s="615" t="s">
        <v>579</v>
      </c>
      <c r="D4" s="616" t="s">
        <v>589</v>
      </c>
    </row>
    <row r="5" spans="1:4" ht="30">
      <c r="A5" s="617">
        <v>1</v>
      </c>
      <c r="B5" s="618" t="str">
        <f>Kopā!C14</f>
        <v>Ārejie tīkli. Ugunsdzēsības vārsta pieslēgums</v>
      </c>
      <c r="C5" s="380">
        <v>21</v>
      </c>
      <c r="D5" s="619" t="s">
        <v>586</v>
      </c>
    </row>
    <row r="6" spans="1:4" ht="45">
      <c r="A6" s="617">
        <v>2</v>
      </c>
      <c r="B6" s="618" t="str">
        <f>Kopā!C15</f>
        <v>Vilkmes skapju, dzīvnieku sprostu, operācijas galdu un citu Iekārtu pieslēgumi</v>
      </c>
      <c r="C6" s="380">
        <v>22</v>
      </c>
      <c r="D6" s="620" t="s">
        <v>588</v>
      </c>
    </row>
    <row r="7" spans="1:4">
      <c r="A7" s="617">
        <v>3</v>
      </c>
      <c r="B7" s="618" t="str">
        <f>Kopā!C16</f>
        <v>Elektroapgāde - iekšējie tīkli</v>
      </c>
      <c r="C7" s="469" t="s">
        <v>428</v>
      </c>
      <c r="D7" s="620" t="s">
        <v>593</v>
      </c>
    </row>
    <row r="8" spans="1:4" ht="45">
      <c r="A8" s="617">
        <v>4</v>
      </c>
      <c r="B8" s="618" t="str">
        <f>Kopā!C17</f>
        <v>Vājstrāvas tīkli. UAS. Detektori virsgriestu telpā un ēku savienojošo kabeļu ievilkšana</v>
      </c>
      <c r="C8" s="469" t="s">
        <v>429</v>
      </c>
      <c r="D8" s="620" t="s">
        <v>596</v>
      </c>
    </row>
    <row r="9" spans="1:4" ht="30">
      <c r="A9" s="617">
        <v>5</v>
      </c>
      <c r="B9" s="618" t="str">
        <f>Kopā!C18</f>
        <v>Esošā asfaltbetona demontāža un pamatnes sagatavošana betona grīdai</v>
      </c>
      <c r="C9" s="469" t="s">
        <v>423</v>
      </c>
      <c r="D9" s="620" t="s">
        <v>597</v>
      </c>
    </row>
    <row r="10" spans="1:4">
      <c r="A10" s="617">
        <v>6</v>
      </c>
      <c r="B10" s="618" t="str">
        <f>Kopā!C19</f>
        <v>Bloku sienu mūrēšana angārā</v>
      </c>
      <c r="C10" s="469" t="s">
        <v>424</v>
      </c>
      <c r="D10" s="619" t="s">
        <v>598</v>
      </c>
    </row>
    <row r="11" spans="1:4">
      <c r="A11" s="617">
        <v>7</v>
      </c>
      <c r="B11" s="618" t="str">
        <f>Kopā!C20</f>
        <v>Noliktavas griestu lūku montāža</v>
      </c>
      <c r="C11" s="469" t="s">
        <v>425</v>
      </c>
      <c r="D11" s="620" t="s">
        <v>600</v>
      </c>
    </row>
    <row r="12" spans="1:4" ht="51">
      <c r="A12" s="617">
        <v>8</v>
      </c>
      <c r="B12" s="618" t="str">
        <f>Kopā!C21</f>
        <v xml:space="preserve">Noliktavas piegulošās teritorijas sakārtošanas darbi </v>
      </c>
      <c r="C12" s="469" t="s">
        <v>426</v>
      </c>
      <c r="D12" s="619" t="s">
        <v>601</v>
      </c>
    </row>
    <row r="13" spans="1:4" ht="38.25">
      <c r="A13" s="617">
        <v>9</v>
      </c>
      <c r="B13" s="618" t="str">
        <f>Kopā!C22</f>
        <v>Ventiekārtu apkalpes platformu izbūve noliktavā</v>
      </c>
      <c r="C13" s="469" t="s">
        <v>427</v>
      </c>
      <c r="D13" s="619" t="s">
        <v>604</v>
      </c>
    </row>
    <row r="14" spans="1:4" ht="30">
      <c r="A14" s="617">
        <v>10</v>
      </c>
      <c r="B14" s="618" t="str">
        <f>Kopā!C23</f>
        <v>Ārējā ektroapgāde noliktavas ēkas pieslēgšanai</v>
      </c>
      <c r="C14" s="469" t="s">
        <v>430</v>
      </c>
      <c r="D14" s="619" t="s">
        <v>605</v>
      </c>
    </row>
    <row r="15" spans="1:4" ht="30">
      <c r="A15" s="617">
        <v>11</v>
      </c>
      <c r="B15" s="618" t="str">
        <f>Kopā!C24</f>
        <v>Noliktavas iekšējā ugunsdzesības signalizācija</v>
      </c>
      <c r="C15" s="469" t="s">
        <v>431</v>
      </c>
      <c r="D15" s="620" t="s">
        <v>607</v>
      </c>
    </row>
    <row r="16" spans="1:4" ht="30">
      <c r="A16" s="617">
        <v>12</v>
      </c>
      <c r="B16" s="618" t="str">
        <f>Kopā!C25</f>
        <v>Noliktavas ārējā kanalizācija un ūdensvads</v>
      </c>
      <c r="C16" s="469" t="s">
        <v>432</v>
      </c>
      <c r="D16" s="620" t="s">
        <v>609</v>
      </c>
    </row>
    <row r="17" spans="1:4" ht="41.25" customHeight="1">
      <c r="A17" s="617">
        <v>13</v>
      </c>
      <c r="B17" s="618" t="str">
        <f>Kopā!C26</f>
        <v>Ārējie vājstrāvu tīkli, noliktavas un laboratorijas savienojumam ar esošo ēku</v>
      </c>
      <c r="C17" s="469" t="s">
        <v>433</v>
      </c>
      <c r="D17" s="619" t="s">
        <v>610</v>
      </c>
    </row>
    <row r="18" spans="1:4" ht="32.25" customHeight="1">
      <c r="A18" s="617">
        <v>14</v>
      </c>
      <c r="B18" s="618" t="str">
        <f>Kopā!C27</f>
        <v>Apdares darbi pēc mēbeļu uzstādīšanas laboratoriju korpusā</v>
      </c>
      <c r="C18" s="469" t="s">
        <v>443</v>
      </c>
      <c r="D18" s="620" t="s">
        <v>612</v>
      </c>
    </row>
    <row r="19" spans="1:4" ht="30">
      <c r="A19" s="617">
        <v>15</v>
      </c>
      <c r="B19" s="618" t="str">
        <f>Kopā!C28</f>
        <v>Iekšējās metāla platformas pārbūve un apdares darbi laboratorijas ēkā</v>
      </c>
      <c r="C19" s="469" t="s">
        <v>448</v>
      </c>
      <c r="D19" s="624" t="s">
        <v>614</v>
      </c>
    </row>
    <row r="20" spans="1:4" ht="30">
      <c r="A20" s="617">
        <v>16</v>
      </c>
      <c r="B20" s="618" t="str">
        <f>Kopā!C29</f>
        <v>Žalūziju, aizsargstūru uzstādīšana un durvju aplīmēšana laboratoriju korpusā</v>
      </c>
      <c r="C20" s="469" t="s">
        <v>449</v>
      </c>
      <c r="D20" s="619" t="s">
        <v>615</v>
      </c>
    </row>
    <row r="21" spans="1:4" ht="33" customHeight="1">
      <c r="A21" s="617">
        <v>17</v>
      </c>
      <c r="B21" s="618" t="str">
        <f>Kopā!C30</f>
        <v>Ventilācijas sistēmas PN8 pārbūves darbi laboratoriju korpusā</v>
      </c>
      <c r="C21" s="469" t="s">
        <v>450</v>
      </c>
      <c r="D21" s="619" t="s">
        <v>615</v>
      </c>
    </row>
    <row r="22" spans="1:4">
      <c r="A22" s="617">
        <v>18</v>
      </c>
      <c r="B22" s="618" t="str">
        <f>Kopā!C31</f>
        <v>UPS ierīkošana laboratoriju korpusā</v>
      </c>
      <c r="C22" s="469" t="s">
        <v>451</v>
      </c>
      <c r="D22" s="619" t="s">
        <v>615</v>
      </c>
    </row>
    <row r="23" spans="1:4" ht="32.25" customHeight="1">
      <c r="A23" s="617">
        <v>19</v>
      </c>
      <c r="B23" s="618" t="str">
        <f>Kopā!C32</f>
        <v>Papildus EL pieslēgums, un VS izmaiņas laboratoriju korpusā</v>
      </c>
      <c r="C23" s="469" t="s">
        <v>452</v>
      </c>
      <c r="D23" s="619" t="s">
        <v>615</v>
      </c>
    </row>
    <row r="24" spans="1:4">
      <c r="A24" s="617">
        <v>20</v>
      </c>
      <c r="B24" s="618" t="str">
        <f>Kopā!C33</f>
        <v>Teritorijas sakārtošanas darbi</v>
      </c>
      <c r="C24" s="469" t="s">
        <v>453</v>
      </c>
      <c r="D24" s="620" t="s">
        <v>622</v>
      </c>
    </row>
  </sheetData>
  <mergeCells count="1">
    <mergeCell ref="A1:D1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115" zoomScaleNormal="115" zoomScaleSheetLayoutView="85" workbookViewId="0"/>
  </sheetViews>
  <sheetFormatPr defaultColWidth="8.85546875" defaultRowHeight="12.75"/>
  <cols>
    <col min="1" max="1" width="5.7109375" style="20" customWidth="1"/>
    <col min="2" max="2" width="50.7109375" style="1" customWidth="1"/>
    <col min="3" max="15" width="10.7109375" style="1" customWidth="1"/>
    <col min="16" max="16384" width="8.85546875" style="1"/>
  </cols>
  <sheetData>
    <row r="1" spans="1:16" ht="18">
      <c r="A1" s="1"/>
      <c r="C1" s="18"/>
    </row>
    <row r="2" spans="1:16" ht="15.75">
      <c r="A2" s="1"/>
      <c r="B2" s="289" t="s">
        <v>570</v>
      </c>
      <c r="C2" s="19"/>
    </row>
    <row r="3" spans="1:16">
      <c r="A3" s="21"/>
      <c r="B3" s="22" t="s">
        <v>39</v>
      </c>
      <c r="C3" s="63">
        <f>O22</f>
        <v>0</v>
      </c>
      <c r="D3" s="3"/>
    </row>
    <row r="4" spans="1:16" ht="13.5" thickBot="1">
      <c r="A4" s="21"/>
      <c r="B4" s="25"/>
      <c r="C4" s="3"/>
      <c r="D4" s="3"/>
    </row>
    <row r="5" spans="1:16" ht="12.75" customHeight="1">
      <c r="A5" s="638" t="s">
        <v>326</v>
      </c>
      <c r="B5" s="641" t="s">
        <v>7</v>
      </c>
      <c r="C5" s="644" t="s">
        <v>5</v>
      </c>
      <c r="D5" s="644" t="s">
        <v>4</v>
      </c>
      <c r="E5" s="653" t="s">
        <v>16</v>
      </c>
      <c r="F5" s="653"/>
      <c r="G5" s="653"/>
      <c r="H5" s="653"/>
      <c r="I5" s="653"/>
      <c r="J5" s="653"/>
      <c r="K5" s="653" t="s">
        <v>17</v>
      </c>
      <c r="L5" s="653"/>
      <c r="M5" s="653"/>
      <c r="N5" s="653"/>
      <c r="O5" s="654"/>
    </row>
    <row r="6" spans="1:16">
      <c r="A6" s="639"/>
      <c r="B6" s="642"/>
      <c r="C6" s="645"/>
      <c r="D6" s="645"/>
      <c r="E6" s="647" t="s">
        <v>40</v>
      </c>
      <c r="F6" s="655" t="s">
        <v>41</v>
      </c>
      <c r="G6" s="655" t="s">
        <v>42</v>
      </c>
      <c r="H6" s="647" t="s">
        <v>43</v>
      </c>
      <c r="I6" s="647" t="s">
        <v>44</v>
      </c>
      <c r="J6" s="647" t="s">
        <v>45</v>
      </c>
      <c r="K6" s="647" t="s">
        <v>46</v>
      </c>
      <c r="L6" s="655" t="s">
        <v>42</v>
      </c>
      <c r="M6" s="647" t="s">
        <v>43</v>
      </c>
      <c r="N6" s="647" t="s">
        <v>44</v>
      </c>
      <c r="O6" s="650" t="s">
        <v>45</v>
      </c>
    </row>
    <row r="7" spans="1:16">
      <c r="A7" s="639"/>
      <c r="B7" s="642"/>
      <c r="C7" s="645"/>
      <c r="D7" s="645"/>
      <c r="E7" s="648"/>
      <c r="F7" s="656"/>
      <c r="G7" s="656"/>
      <c r="H7" s="648"/>
      <c r="I7" s="648"/>
      <c r="J7" s="648"/>
      <c r="K7" s="648"/>
      <c r="L7" s="656"/>
      <c r="M7" s="648"/>
      <c r="N7" s="648"/>
      <c r="O7" s="651"/>
    </row>
    <row r="8" spans="1:16" ht="39.950000000000003" customHeight="1" thickBot="1">
      <c r="A8" s="640"/>
      <c r="B8" s="643"/>
      <c r="C8" s="646"/>
      <c r="D8" s="646"/>
      <c r="E8" s="649"/>
      <c r="F8" s="657"/>
      <c r="G8" s="657"/>
      <c r="H8" s="649"/>
      <c r="I8" s="649"/>
      <c r="J8" s="649"/>
      <c r="K8" s="649"/>
      <c r="L8" s="657"/>
      <c r="M8" s="649"/>
      <c r="N8" s="649"/>
      <c r="O8" s="652"/>
    </row>
    <row r="9" spans="1:16" s="61" customFormat="1" ht="12" thickBot="1">
      <c r="A9" s="26">
        <v>1</v>
      </c>
      <c r="B9" s="27">
        <v>3</v>
      </c>
      <c r="C9" s="27">
        <v>4</v>
      </c>
      <c r="D9" s="292">
        <v>5</v>
      </c>
      <c r="E9" s="27">
        <f>D9+1</f>
        <v>6</v>
      </c>
      <c r="F9" s="27">
        <f t="shared" ref="F9:O9" si="0">E9+1</f>
        <v>7</v>
      </c>
      <c r="G9" s="27">
        <f t="shared" si="0"/>
        <v>8</v>
      </c>
      <c r="H9" s="27">
        <f t="shared" si="0"/>
        <v>9</v>
      </c>
      <c r="I9" s="27">
        <f t="shared" si="0"/>
        <v>10</v>
      </c>
      <c r="J9" s="27">
        <f t="shared" si="0"/>
        <v>11</v>
      </c>
      <c r="K9" s="27">
        <f t="shared" si="0"/>
        <v>12</v>
      </c>
      <c r="L9" s="27">
        <f t="shared" si="0"/>
        <v>13</v>
      </c>
      <c r="M9" s="27">
        <f t="shared" si="0"/>
        <v>14</v>
      </c>
      <c r="N9" s="27">
        <f t="shared" si="0"/>
        <v>15</v>
      </c>
      <c r="O9" s="293">
        <f t="shared" si="0"/>
        <v>16</v>
      </c>
    </row>
    <row r="10" spans="1:16" s="159" customFormat="1" ht="15">
      <c r="A10" s="153"/>
      <c r="B10" s="155" t="s">
        <v>108</v>
      </c>
      <c r="C10" s="154"/>
      <c r="D10" s="156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8"/>
    </row>
    <row r="11" spans="1:16" s="159" customFormat="1">
      <c r="A11" s="81"/>
      <c r="B11" s="160" t="s">
        <v>107</v>
      </c>
      <c r="C11" s="11"/>
      <c r="D11" s="161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3"/>
      <c r="P11" s="164"/>
    </row>
    <row r="12" spans="1:16" s="159" customFormat="1" ht="14.25">
      <c r="A12" s="81">
        <v>1</v>
      </c>
      <c r="B12" s="165" t="s">
        <v>109</v>
      </c>
      <c r="C12" s="11" t="s">
        <v>110</v>
      </c>
      <c r="D12" s="166">
        <v>16.579999999999998</v>
      </c>
      <c r="E12" s="162"/>
      <c r="F12" s="162"/>
      <c r="G12" s="162"/>
      <c r="H12" s="162"/>
      <c r="I12" s="162"/>
      <c r="J12" s="162">
        <f t="shared" ref="J12:J19" si="1">ROUND(SUM(G12:I12),2)</f>
        <v>0</v>
      </c>
      <c r="K12" s="162">
        <f t="shared" ref="K12:K19" si="2">ROUND(D12*E12,2)</f>
        <v>0</v>
      </c>
      <c r="L12" s="162">
        <f t="shared" ref="L12:L19" si="3">ROUND(D12*G12,2)</f>
        <v>0</v>
      </c>
      <c r="M12" s="162">
        <f t="shared" ref="M12:M19" si="4">ROUND(D12*H12,2)</f>
        <v>0</v>
      </c>
      <c r="N12" s="162">
        <f t="shared" ref="N12:N19" si="5">ROUND(D12*I12,2)</f>
        <v>0</v>
      </c>
      <c r="O12" s="163">
        <f t="shared" ref="O12:O19" si="6">ROUND(SUM(L12:N12),2)</f>
        <v>0</v>
      </c>
      <c r="P12" s="167"/>
    </row>
    <row r="13" spans="1:16" s="159" customFormat="1" ht="14.25">
      <c r="A13" s="81">
        <v>2</v>
      </c>
      <c r="B13" s="168" t="s">
        <v>111</v>
      </c>
      <c r="C13" s="11" t="s">
        <v>110</v>
      </c>
      <c r="D13" s="166">
        <v>15.21</v>
      </c>
      <c r="E13" s="162"/>
      <c r="F13" s="162"/>
      <c r="G13" s="162"/>
      <c r="H13" s="162"/>
      <c r="I13" s="162"/>
      <c r="J13" s="162">
        <f t="shared" si="1"/>
        <v>0</v>
      </c>
      <c r="K13" s="162">
        <f t="shared" si="2"/>
        <v>0</v>
      </c>
      <c r="L13" s="162">
        <f t="shared" si="3"/>
        <v>0</v>
      </c>
      <c r="M13" s="162">
        <f t="shared" si="4"/>
        <v>0</v>
      </c>
      <c r="N13" s="162">
        <f t="shared" si="5"/>
        <v>0</v>
      </c>
      <c r="O13" s="163">
        <f t="shared" si="6"/>
        <v>0</v>
      </c>
      <c r="P13" s="461"/>
    </row>
    <row r="14" spans="1:16" s="159" customFormat="1" ht="14.25">
      <c r="A14" s="81">
        <v>3</v>
      </c>
      <c r="B14" s="168" t="s">
        <v>112</v>
      </c>
      <c r="C14" s="11" t="s">
        <v>110</v>
      </c>
      <c r="D14" s="166">
        <v>1.7</v>
      </c>
      <c r="E14" s="162"/>
      <c r="F14" s="162"/>
      <c r="G14" s="162"/>
      <c r="H14" s="162"/>
      <c r="I14" s="162"/>
      <c r="J14" s="162">
        <f t="shared" si="1"/>
        <v>0</v>
      </c>
      <c r="K14" s="162">
        <f t="shared" si="2"/>
        <v>0</v>
      </c>
      <c r="L14" s="162">
        <f t="shared" si="3"/>
        <v>0</v>
      </c>
      <c r="M14" s="162">
        <f t="shared" si="4"/>
        <v>0</v>
      </c>
      <c r="N14" s="162">
        <f t="shared" si="5"/>
        <v>0</v>
      </c>
      <c r="O14" s="163">
        <f t="shared" si="6"/>
        <v>0</v>
      </c>
      <c r="P14" s="461"/>
    </row>
    <row r="15" spans="1:16" s="159" customFormat="1">
      <c r="A15" s="81">
        <v>4</v>
      </c>
      <c r="B15" s="168" t="s">
        <v>113</v>
      </c>
      <c r="C15" s="11" t="s">
        <v>8</v>
      </c>
      <c r="D15" s="166">
        <v>30</v>
      </c>
      <c r="E15" s="162"/>
      <c r="F15" s="162"/>
      <c r="G15" s="162"/>
      <c r="H15" s="162"/>
      <c r="I15" s="162"/>
      <c r="J15" s="162">
        <f t="shared" si="1"/>
        <v>0</v>
      </c>
      <c r="K15" s="162">
        <f t="shared" si="2"/>
        <v>0</v>
      </c>
      <c r="L15" s="162">
        <f t="shared" si="3"/>
        <v>0</v>
      </c>
      <c r="M15" s="162">
        <f t="shared" si="4"/>
        <v>0</v>
      </c>
      <c r="N15" s="162">
        <f t="shared" si="5"/>
        <v>0</v>
      </c>
      <c r="O15" s="163">
        <f t="shared" si="6"/>
        <v>0</v>
      </c>
      <c r="P15" s="461"/>
    </row>
    <row r="16" spans="1:16" s="159" customFormat="1" ht="14.25">
      <c r="A16" s="81">
        <v>5</v>
      </c>
      <c r="B16" s="168" t="s">
        <v>114</v>
      </c>
      <c r="C16" s="11" t="s">
        <v>110</v>
      </c>
      <c r="D16" s="169">
        <f>D12*0.18</f>
        <v>2.9843999999999995</v>
      </c>
      <c r="E16" s="162"/>
      <c r="F16" s="162"/>
      <c r="G16" s="162"/>
      <c r="H16" s="162"/>
      <c r="I16" s="162"/>
      <c r="J16" s="162">
        <f t="shared" si="1"/>
        <v>0</v>
      </c>
      <c r="K16" s="162">
        <f t="shared" si="2"/>
        <v>0</v>
      </c>
      <c r="L16" s="162">
        <f t="shared" si="3"/>
        <v>0</v>
      </c>
      <c r="M16" s="162">
        <f t="shared" si="4"/>
        <v>0</v>
      </c>
      <c r="N16" s="162">
        <f t="shared" si="5"/>
        <v>0</v>
      </c>
      <c r="O16" s="163">
        <f t="shared" si="6"/>
        <v>0</v>
      </c>
      <c r="P16" s="461"/>
    </row>
    <row r="17" spans="1:16" s="159" customFormat="1" ht="14.25">
      <c r="A17" s="464">
        <v>6</v>
      </c>
      <c r="B17" s="90" t="s">
        <v>115</v>
      </c>
      <c r="C17" s="67" t="s">
        <v>9</v>
      </c>
      <c r="D17" s="112">
        <v>6</v>
      </c>
      <c r="E17" s="256"/>
      <c r="F17" s="162"/>
      <c r="G17" s="256"/>
      <c r="H17" s="256"/>
      <c r="I17" s="256"/>
      <c r="J17" s="256">
        <f t="shared" si="1"/>
        <v>0</v>
      </c>
      <c r="K17" s="256">
        <f t="shared" si="2"/>
        <v>0</v>
      </c>
      <c r="L17" s="256">
        <f t="shared" si="3"/>
        <v>0</v>
      </c>
      <c r="M17" s="256">
        <f t="shared" si="4"/>
        <v>0</v>
      </c>
      <c r="N17" s="256">
        <f t="shared" si="5"/>
        <v>0</v>
      </c>
      <c r="O17" s="257">
        <f t="shared" si="6"/>
        <v>0</v>
      </c>
      <c r="P17" s="461"/>
    </row>
    <row r="18" spans="1:16" s="159" customFormat="1">
      <c r="A18" s="81">
        <v>7</v>
      </c>
      <c r="B18" s="170" t="s">
        <v>116</v>
      </c>
      <c r="C18" s="11" t="s">
        <v>9</v>
      </c>
      <c r="D18" s="166">
        <v>1</v>
      </c>
      <c r="E18" s="162"/>
      <c r="F18" s="162"/>
      <c r="G18" s="162"/>
      <c r="H18" s="162"/>
      <c r="I18" s="162"/>
      <c r="J18" s="162">
        <f t="shared" ref="J18" si="7">ROUND(SUM(G18:I18),2)</f>
        <v>0</v>
      </c>
      <c r="K18" s="162">
        <f t="shared" ref="K18" si="8">ROUND(D18*E18,2)</f>
        <v>0</v>
      </c>
      <c r="L18" s="162">
        <f t="shared" ref="L18" si="9">ROUND(D18*G18,2)</f>
        <v>0</v>
      </c>
      <c r="M18" s="162">
        <f t="shared" ref="M18" si="10">ROUND(D18*H18,2)</f>
        <v>0</v>
      </c>
      <c r="N18" s="162">
        <f t="shared" ref="N18" si="11">ROUND(D18*I18,2)</f>
        <v>0</v>
      </c>
      <c r="O18" s="163">
        <f t="shared" ref="O18" si="12">ROUND(SUM(L18:N18),2)</f>
        <v>0</v>
      </c>
      <c r="P18" s="167"/>
    </row>
    <row r="19" spans="1:16" s="159" customFormat="1" ht="15" thickBot="1">
      <c r="A19" s="464">
        <v>8</v>
      </c>
      <c r="B19" s="466" t="s">
        <v>117</v>
      </c>
      <c r="C19" s="67" t="s">
        <v>110</v>
      </c>
      <c r="D19" s="465">
        <v>0.1</v>
      </c>
      <c r="E19" s="256"/>
      <c r="F19" s="162"/>
      <c r="G19" s="256"/>
      <c r="H19" s="256"/>
      <c r="I19" s="256"/>
      <c r="J19" s="256">
        <f t="shared" si="1"/>
        <v>0</v>
      </c>
      <c r="K19" s="256">
        <f t="shared" si="2"/>
        <v>0</v>
      </c>
      <c r="L19" s="256">
        <f t="shared" si="3"/>
        <v>0</v>
      </c>
      <c r="M19" s="256">
        <f t="shared" si="4"/>
        <v>0</v>
      </c>
      <c r="N19" s="256">
        <f t="shared" si="5"/>
        <v>0</v>
      </c>
      <c r="O19" s="257">
        <f t="shared" si="6"/>
        <v>0</v>
      </c>
      <c r="P19" s="461"/>
    </row>
    <row r="20" spans="1:16" s="32" customFormat="1">
      <c r="A20" s="28"/>
      <c r="B20" s="5" t="s">
        <v>21</v>
      </c>
      <c r="C20" s="6"/>
      <c r="D20" s="30"/>
      <c r="E20" s="31"/>
      <c r="F20" s="31"/>
      <c r="G20" s="31"/>
      <c r="H20" s="31"/>
      <c r="I20" s="31"/>
      <c r="J20" s="31"/>
      <c r="K20" s="31">
        <f>SUM(K12:K19)</f>
        <v>0</v>
      </c>
      <c r="L20" s="31">
        <f t="shared" ref="L20:O20" si="13">SUM(L12:L19)</f>
        <v>0</v>
      </c>
      <c r="M20" s="31">
        <f t="shared" si="13"/>
        <v>0</v>
      </c>
      <c r="N20" s="31">
        <f t="shared" si="13"/>
        <v>0</v>
      </c>
      <c r="O20" s="31">
        <f t="shared" si="13"/>
        <v>0</v>
      </c>
    </row>
    <row r="21" spans="1:16" s="128" customFormat="1">
      <c r="A21" s="81"/>
      <c r="B21" s="35" t="s">
        <v>594</v>
      </c>
      <c r="C21" s="130"/>
      <c r="D21" s="83"/>
      <c r="E21" s="83"/>
      <c r="F21" s="83"/>
      <c r="G21" s="83"/>
      <c r="H21" s="83"/>
      <c r="I21" s="83"/>
      <c r="J21" s="83"/>
      <c r="K21" s="36"/>
      <c r="L21" s="36"/>
      <c r="M21" s="36"/>
      <c r="N21" s="36"/>
      <c r="O21" s="37">
        <f>ROUND(M21,2)</f>
        <v>0</v>
      </c>
    </row>
    <row r="22" spans="1:16" ht="13.5" thickBot="1">
      <c r="A22" s="38"/>
      <c r="B22" s="40" t="s">
        <v>11</v>
      </c>
      <c r="C22" s="7"/>
      <c r="D22" s="41"/>
      <c r="E22" s="41"/>
      <c r="F22" s="41"/>
      <c r="G22" s="41"/>
      <c r="H22" s="41"/>
      <c r="I22" s="41"/>
      <c r="J22" s="41"/>
      <c r="K22" s="42">
        <f>K20+K21</f>
        <v>0</v>
      </c>
      <c r="L22" s="42">
        <f t="shared" ref="L22:N22" si="14">L20+L21</f>
        <v>0</v>
      </c>
      <c r="M22" s="42">
        <f t="shared" si="14"/>
        <v>0</v>
      </c>
      <c r="N22" s="42">
        <f t="shared" si="14"/>
        <v>0</v>
      </c>
      <c r="O22" s="43">
        <f>O20+O21</f>
        <v>0</v>
      </c>
    </row>
  </sheetData>
  <mergeCells count="17">
    <mergeCell ref="O6:O8"/>
    <mergeCell ref="K5:O5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E5:J5"/>
    <mergeCell ref="A5:A8"/>
    <mergeCell ref="B5:B8"/>
    <mergeCell ref="C5:C8"/>
    <mergeCell ref="D5:D8"/>
    <mergeCell ref="N6:N8"/>
  </mergeCells>
  <conditionalFormatting sqref="B11">
    <cfRule type="expression" priority="4" stopIfTrue="1">
      <formula>#REF!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4" fitToHeight="0" orientation="landscape" r:id="rId1"/>
  <headerFooter alignWithMargins="0">
    <oddFooter>&amp;R&amp;P no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SheetLayoutView="85" workbookViewId="0"/>
  </sheetViews>
  <sheetFormatPr defaultColWidth="8.85546875" defaultRowHeight="12.75"/>
  <cols>
    <col min="1" max="1" width="5.7109375" style="247" customWidth="1"/>
    <col min="2" max="2" width="50.7109375" style="248" customWidth="1"/>
    <col min="3" max="15" width="10.7109375" style="248" customWidth="1"/>
    <col min="16" max="16384" width="8.85546875" style="248"/>
  </cols>
  <sheetData>
    <row r="1" spans="1:15" s="159" customFormat="1" ht="18">
      <c r="A1" s="136"/>
      <c r="B1" s="136"/>
      <c r="C1" s="231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5" s="159" customFormat="1" ht="15.75">
      <c r="A2" s="136"/>
      <c r="B2" s="289" t="s">
        <v>599</v>
      </c>
      <c r="C2" s="232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5" s="159" customFormat="1" ht="15">
      <c r="A3" s="138"/>
      <c r="B3" s="233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1:15" s="159" customFormat="1">
      <c r="A4" s="234"/>
      <c r="B4" s="98" t="s">
        <v>39</v>
      </c>
      <c r="C4" s="235">
        <f>O22</f>
        <v>0</v>
      </c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5" s="159" customFormat="1" ht="13.5" thickBot="1">
      <c r="A5" s="234"/>
      <c r="B5" s="25"/>
      <c r="C5" s="135"/>
      <c r="D5" s="135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</row>
    <row r="6" spans="1:15" s="159" customFormat="1" ht="12.75" customHeight="1">
      <c r="A6" s="638" t="s">
        <v>326</v>
      </c>
      <c r="B6" s="686" t="s">
        <v>7</v>
      </c>
      <c r="C6" s="689" t="s">
        <v>5</v>
      </c>
      <c r="D6" s="689" t="s">
        <v>4</v>
      </c>
      <c r="E6" s="690" t="s">
        <v>16</v>
      </c>
      <c r="F6" s="690"/>
      <c r="G6" s="690"/>
      <c r="H6" s="690"/>
      <c r="I6" s="690"/>
      <c r="J6" s="690"/>
      <c r="K6" s="690" t="s">
        <v>17</v>
      </c>
      <c r="L6" s="690"/>
      <c r="M6" s="690"/>
      <c r="N6" s="690"/>
      <c r="O6" s="691"/>
    </row>
    <row r="7" spans="1:15" s="159" customFormat="1">
      <c r="A7" s="639"/>
      <c r="B7" s="687"/>
      <c r="C7" s="645"/>
      <c r="D7" s="645"/>
      <c r="E7" s="692" t="s">
        <v>40</v>
      </c>
      <c r="F7" s="695" t="s">
        <v>41</v>
      </c>
      <c r="G7" s="695" t="s">
        <v>42</v>
      </c>
      <c r="H7" s="692" t="s">
        <v>43</v>
      </c>
      <c r="I7" s="692" t="s">
        <v>44</v>
      </c>
      <c r="J7" s="692" t="s">
        <v>45</v>
      </c>
      <c r="K7" s="692" t="s">
        <v>46</v>
      </c>
      <c r="L7" s="695" t="s">
        <v>42</v>
      </c>
      <c r="M7" s="692" t="s">
        <v>43</v>
      </c>
      <c r="N7" s="692" t="s">
        <v>44</v>
      </c>
      <c r="O7" s="698" t="s">
        <v>45</v>
      </c>
    </row>
    <row r="8" spans="1:15" s="159" customFormat="1">
      <c r="A8" s="639"/>
      <c r="B8" s="687"/>
      <c r="C8" s="645"/>
      <c r="D8" s="645"/>
      <c r="E8" s="693"/>
      <c r="F8" s="696"/>
      <c r="G8" s="696"/>
      <c r="H8" s="693"/>
      <c r="I8" s="693"/>
      <c r="J8" s="693"/>
      <c r="K8" s="693"/>
      <c r="L8" s="696"/>
      <c r="M8" s="693"/>
      <c r="N8" s="693"/>
      <c r="O8" s="699"/>
    </row>
    <row r="9" spans="1:15" s="159" customFormat="1" ht="39.950000000000003" customHeight="1" thickBot="1">
      <c r="A9" s="640"/>
      <c r="B9" s="688"/>
      <c r="C9" s="646"/>
      <c r="D9" s="646"/>
      <c r="E9" s="694"/>
      <c r="F9" s="697"/>
      <c r="G9" s="697"/>
      <c r="H9" s="694"/>
      <c r="I9" s="694"/>
      <c r="J9" s="694"/>
      <c r="K9" s="694"/>
      <c r="L9" s="697"/>
      <c r="M9" s="694"/>
      <c r="N9" s="694"/>
      <c r="O9" s="700"/>
    </row>
    <row r="10" spans="1:15" s="159" customFormat="1" ht="13.5" thickBot="1">
      <c r="A10" s="236">
        <v>1</v>
      </c>
      <c r="B10" s="237">
        <v>3</v>
      </c>
      <c r="C10" s="237">
        <v>4</v>
      </c>
      <c r="D10" s="238">
        <v>5</v>
      </c>
      <c r="E10" s="237">
        <f>D10+1</f>
        <v>6</v>
      </c>
      <c r="F10" s="237">
        <f t="shared" ref="F10:O10" si="0">E10+1</f>
        <v>7</v>
      </c>
      <c r="G10" s="237">
        <f t="shared" si="0"/>
        <v>8</v>
      </c>
      <c r="H10" s="237">
        <f t="shared" si="0"/>
        <v>9</v>
      </c>
      <c r="I10" s="237">
        <f t="shared" si="0"/>
        <v>10</v>
      </c>
      <c r="J10" s="237">
        <f t="shared" si="0"/>
        <v>11</v>
      </c>
      <c r="K10" s="237">
        <f t="shared" si="0"/>
        <v>12</v>
      </c>
      <c r="L10" s="237">
        <f t="shared" si="0"/>
        <v>13</v>
      </c>
      <c r="M10" s="237">
        <f t="shared" si="0"/>
        <v>14</v>
      </c>
      <c r="N10" s="237">
        <f t="shared" si="0"/>
        <v>15</v>
      </c>
      <c r="O10" s="239">
        <f t="shared" si="0"/>
        <v>16</v>
      </c>
    </row>
    <row r="11" spans="1:15" s="159" customFormat="1" ht="15">
      <c r="A11" s="153"/>
      <c r="B11" s="155" t="s">
        <v>108</v>
      </c>
      <c r="C11" s="154"/>
      <c r="D11" s="156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8"/>
    </row>
    <row r="12" spans="1:15" s="159" customFormat="1" ht="25.5">
      <c r="A12" s="81">
        <v>1</v>
      </c>
      <c r="B12" s="12" t="s">
        <v>421</v>
      </c>
      <c r="C12" s="11" t="s">
        <v>9</v>
      </c>
      <c r="D12" s="169">
        <v>1</v>
      </c>
      <c r="E12" s="83"/>
      <c r="F12" s="83"/>
      <c r="G12" s="83"/>
      <c r="H12" s="83"/>
      <c r="I12" s="83"/>
      <c r="J12" s="83">
        <f t="shared" ref="J12:J13" si="1">ROUND(SUM(G12:I12),2)</f>
        <v>0</v>
      </c>
      <c r="K12" s="83">
        <f t="shared" ref="K12:K13" si="2">ROUND(D12*E12,2)</f>
        <v>0</v>
      </c>
      <c r="L12" s="83">
        <f t="shared" ref="L12:L13" si="3">ROUND(D12*G12,2)</f>
        <v>0</v>
      </c>
      <c r="M12" s="83">
        <f t="shared" ref="M12:M13" si="4">ROUND(D12*H12,2)</f>
        <v>0</v>
      </c>
      <c r="N12" s="83">
        <f t="shared" ref="N12:N13" si="5">ROUND(D12*I12,2)</f>
        <v>0</v>
      </c>
      <c r="O12" s="84">
        <f t="shared" ref="O12:O13" si="6">ROUND(SUM(L12:N12),2)</f>
        <v>0</v>
      </c>
    </row>
    <row r="13" spans="1:15" s="159" customFormat="1" ht="25.5">
      <c r="A13" s="81">
        <v>2</v>
      </c>
      <c r="B13" s="12" t="s">
        <v>446</v>
      </c>
      <c r="C13" s="11" t="s">
        <v>9</v>
      </c>
      <c r="D13" s="169">
        <v>1</v>
      </c>
      <c r="E13" s="83"/>
      <c r="F13" s="83"/>
      <c r="G13" s="83"/>
      <c r="H13" s="83"/>
      <c r="I13" s="83"/>
      <c r="J13" s="83">
        <f t="shared" si="1"/>
        <v>0</v>
      </c>
      <c r="K13" s="83">
        <f t="shared" si="2"/>
        <v>0</v>
      </c>
      <c r="L13" s="83">
        <f t="shared" si="3"/>
        <v>0</v>
      </c>
      <c r="M13" s="83">
        <f t="shared" si="4"/>
        <v>0</v>
      </c>
      <c r="N13" s="83">
        <f t="shared" si="5"/>
        <v>0</v>
      </c>
      <c r="O13" s="84">
        <f t="shared" si="6"/>
        <v>0</v>
      </c>
    </row>
    <row r="14" spans="1:15" s="159" customFormat="1">
      <c r="A14" s="81"/>
      <c r="B14" s="241"/>
      <c r="C14" s="11"/>
      <c r="D14" s="169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4"/>
    </row>
    <row r="15" spans="1:15" s="159" customFormat="1">
      <c r="A15" s="81"/>
      <c r="B15" s="253" t="s">
        <v>296</v>
      </c>
      <c r="C15" s="11"/>
      <c r="D15" s="169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4"/>
    </row>
    <row r="16" spans="1:15" s="159" customFormat="1" ht="25.5">
      <c r="A16" s="81">
        <v>3</v>
      </c>
      <c r="B16" s="12" t="s">
        <v>297</v>
      </c>
      <c r="C16" s="11" t="s">
        <v>9</v>
      </c>
      <c r="D16" s="169">
        <v>16</v>
      </c>
      <c r="E16" s="83"/>
      <c r="F16" s="83"/>
      <c r="G16" s="83"/>
      <c r="H16" s="83"/>
      <c r="I16" s="83"/>
      <c r="J16" s="83">
        <f t="shared" ref="J16" si="7">ROUND(SUM(G16:I16),2)</f>
        <v>0</v>
      </c>
      <c r="K16" s="83">
        <f t="shared" ref="K16" si="8">ROUND(D16*E16,2)</f>
        <v>0</v>
      </c>
      <c r="L16" s="83">
        <f t="shared" ref="L16" si="9">ROUND(D16*G16,2)</f>
        <v>0</v>
      </c>
      <c r="M16" s="83">
        <f t="shared" ref="M16" si="10">ROUND(D16*H16,2)</f>
        <v>0</v>
      </c>
      <c r="N16" s="83">
        <f t="shared" ref="N16" si="11">ROUND(D16*I16,2)</f>
        <v>0</v>
      </c>
      <c r="O16" s="84">
        <f t="shared" ref="O16" si="12">ROUND(SUM(L16:N16),2)</f>
        <v>0</v>
      </c>
    </row>
    <row r="17" spans="1:15" s="159" customFormat="1">
      <c r="A17" s="81"/>
      <c r="B17" s="12"/>
      <c r="C17" s="11"/>
      <c r="D17" s="169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4"/>
    </row>
    <row r="18" spans="1:15" s="159" customFormat="1" ht="25.5">
      <c r="A18" s="81">
        <v>4</v>
      </c>
      <c r="B18" s="12" t="s">
        <v>562</v>
      </c>
      <c r="C18" s="11" t="s">
        <v>9</v>
      </c>
      <c r="D18" s="169">
        <v>6</v>
      </c>
      <c r="E18" s="83"/>
      <c r="F18" s="83"/>
      <c r="G18" s="83"/>
      <c r="H18" s="83"/>
      <c r="I18" s="83"/>
      <c r="J18" s="83">
        <f t="shared" ref="J18" si="13">ROUND(SUM(G18:I18),2)</f>
        <v>0</v>
      </c>
      <c r="K18" s="83">
        <f t="shared" ref="K18" si="14">ROUND(D18*E18,2)</f>
        <v>0</v>
      </c>
      <c r="L18" s="83">
        <f t="shared" ref="L18" si="15">ROUND(D18*G18,2)</f>
        <v>0</v>
      </c>
      <c r="M18" s="83">
        <f t="shared" ref="M18" si="16">ROUND(D18*H18,2)</f>
        <v>0</v>
      </c>
      <c r="N18" s="83">
        <f t="shared" ref="N18" si="17">ROUND(D18*I18,2)</f>
        <v>0</v>
      </c>
      <c r="O18" s="84">
        <f t="shared" ref="O18" si="18">ROUND(SUM(L18:N18),2)</f>
        <v>0</v>
      </c>
    </row>
    <row r="19" spans="1:15" s="159" customFormat="1" ht="13.5" thickBot="1">
      <c r="A19" s="81"/>
      <c r="B19" s="241"/>
      <c r="C19" s="11"/>
      <c r="D19" s="169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4"/>
    </row>
    <row r="20" spans="1:15" s="128" customFormat="1">
      <c r="A20" s="122"/>
      <c r="B20" s="5" t="s">
        <v>21</v>
      </c>
      <c r="C20" s="124"/>
      <c r="D20" s="244"/>
      <c r="E20" s="244"/>
      <c r="F20" s="244"/>
      <c r="G20" s="244"/>
      <c r="H20" s="244"/>
      <c r="I20" s="244"/>
      <c r="J20" s="244"/>
      <c r="K20" s="244">
        <f>SUM(K12:K19)</f>
        <v>0</v>
      </c>
      <c r="L20" s="244">
        <f>SUM(L12:L19)</f>
        <v>0</v>
      </c>
      <c r="M20" s="244">
        <f>SUM(M12:M19)</f>
        <v>0</v>
      </c>
      <c r="N20" s="244">
        <f>SUM(N12:N19)</f>
        <v>0</v>
      </c>
      <c r="O20" s="245">
        <f>SUM(O12:O19)</f>
        <v>0</v>
      </c>
    </row>
    <row r="21" spans="1:15" s="128" customFormat="1">
      <c r="A21" s="81"/>
      <c r="B21" s="35" t="s">
        <v>594</v>
      </c>
      <c r="C21" s="130"/>
      <c r="D21" s="83"/>
      <c r="E21" s="83"/>
      <c r="F21" s="83"/>
      <c r="G21" s="83"/>
      <c r="H21" s="83"/>
      <c r="I21" s="83"/>
      <c r="J21" s="83"/>
      <c r="K21" s="36"/>
      <c r="L21" s="36"/>
      <c r="M21" s="36"/>
      <c r="N21" s="36"/>
      <c r="O21" s="37">
        <f>ROUND(M21,2)</f>
        <v>0</v>
      </c>
    </row>
    <row r="22" spans="1:15" s="136" customFormat="1" ht="13.5" thickBot="1">
      <c r="A22" s="131"/>
      <c r="B22" s="40" t="s">
        <v>11</v>
      </c>
      <c r="C22" s="133"/>
      <c r="D22" s="246"/>
      <c r="E22" s="246"/>
      <c r="F22" s="246"/>
      <c r="G22" s="246"/>
      <c r="H22" s="246"/>
      <c r="I22" s="246"/>
      <c r="J22" s="246"/>
      <c r="K22" s="42">
        <f>K20+K21</f>
        <v>0</v>
      </c>
      <c r="L22" s="42">
        <f t="shared" ref="L22:N22" si="19">L20+L21</f>
        <v>0</v>
      </c>
      <c r="M22" s="42">
        <f t="shared" si="19"/>
        <v>0</v>
      </c>
      <c r="N22" s="42">
        <f t="shared" si="19"/>
        <v>0</v>
      </c>
      <c r="O22" s="43">
        <f>O20+O21</f>
        <v>0</v>
      </c>
    </row>
    <row r="23" spans="1:15" s="159" customFormat="1">
      <c r="A23" s="247"/>
      <c r="B23" s="136"/>
      <c r="C23" s="136"/>
      <c r="D23" s="136"/>
    </row>
    <row r="24" spans="1:15" s="159" customFormat="1">
      <c r="A24" s="247"/>
      <c r="B24" s="136"/>
      <c r="C24" s="136"/>
      <c r="D24" s="136"/>
    </row>
    <row r="25" spans="1:15" s="159" customFormat="1">
      <c r="A25" s="247"/>
      <c r="B25" s="136"/>
      <c r="C25" s="136"/>
      <c r="D25" s="136"/>
    </row>
    <row r="26" spans="1:15">
      <c r="B26" s="136"/>
      <c r="C26" s="136"/>
      <c r="D26" s="136"/>
    </row>
    <row r="27" spans="1:15">
      <c r="B27" s="136"/>
      <c r="C27" s="136"/>
      <c r="D27" s="136"/>
    </row>
    <row r="28" spans="1:15">
      <c r="B28" s="136"/>
      <c r="C28" s="136"/>
      <c r="D28" s="136"/>
    </row>
    <row r="29" spans="1:15">
      <c r="B29" s="136"/>
      <c r="C29" s="136"/>
      <c r="D29" s="136"/>
    </row>
    <row r="30" spans="1:15">
      <c r="B30" s="136"/>
      <c r="C30" s="136"/>
      <c r="D30" s="136"/>
    </row>
    <row r="31" spans="1:15">
      <c r="B31" s="136"/>
      <c r="C31" s="136"/>
      <c r="D31" s="136"/>
    </row>
    <row r="32" spans="1:15">
      <c r="B32" s="136"/>
      <c r="C32" s="136"/>
      <c r="D32" s="136"/>
    </row>
    <row r="33" spans="2:4">
      <c r="B33" s="136"/>
      <c r="C33" s="136"/>
      <c r="D33" s="136"/>
    </row>
    <row r="34" spans="2:4">
      <c r="B34" s="136"/>
      <c r="C34" s="136"/>
      <c r="D34" s="136"/>
    </row>
    <row r="35" spans="2:4">
      <c r="B35" s="136"/>
      <c r="C35" s="136"/>
      <c r="D35" s="136"/>
    </row>
    <row r="36" spans="2:4">
      <c r="B36" s="136"/>
      <c r="C36" s="136"/>
      <c r="D36" s="136"/>
    </row>
    <row r="37" spans="2:4">
      <c r="B37" s="136"/>
      <c r="C37" s="136"/>
      <c r="D37" s="136"/>
    </row>
    <row r="38" spans="2:4">
      <c r="B38" s="136"/>
      <c r="C38" s="136"/>
      <c r="D38" s="136"/>
    </row>
    <row r="39" spans="2:4">
      <c r="B39" s="136"/>
      <c r="C39" s="136"/>
      <c r="D39" s="136"/>
    </row>
    <row r="40" spans="2:4">
      <c r="B40" s="136"/>
      <c r="C40" s="136"/>
      <c r="D40" s="136"/>
    </row>
    <row r="41" spans="2:4">
      <c r="B41" s="136"/>
      <c r="C41" s="136"/>
      <c r="D41" s="136"/>
    </row>
    <row r="42" spans="2:4">
      <c r="B42" s="136"/>
      <c r="C42" s="136"/>
      <c r="D42" s="136"/>
    </row>
    <row r="43" spans="2:4">
      <c r="B43" s="136"/>
      <c r="C43" s="136"/>
      <c r="D43" s="136"/>
    </row>
    <row r="44" spans="2:4">
      <c r="B44" s="136"/>
      <c r="C44" s="136"/>
      <c r="D44" s="136"/>
    </row>
    <row r="45" spans="2:4">
      <c r="B45" s="136"/>
      <c r="C45" s="136"/>
      <c r="D45" s="136"/>
    </row>
    <row r="46" spans="2:4">
      <c r="B46" s="136"/>
      <c r="C46" s="136"/>
      <c r="D46" s="136"/>
    </row>
    <row r="47" spans="2:4">
      <c r="B47" s="136"/>
      <c r="C47" s="136"/>
      <c r="D47" s="136"/>
    </row>
    <row r="48" spans="2:4">
      <c r="B48" s="136"/>
      <c r="C48" s="136"/>
      <c r="D48" s="136"/>
    </row>
    <row r="49" spans="2:4">
      <c r="B49" s="136"/>
      <c r="C49" s="136"/>
      <c r="D49" s="136"/>
    </row>
    <row r="50" spans="2:4">
      <c r="B50" s="136"/>
      <c r="C50" s="136"/>
      <c r="D50" s="136"/>
    </row>
    <row r="51" spans="2:4">
      <c r="B51" s="136"/>
      <c r="C51" s="136"/>
      <c r="D51" s="136"/>
    </row>
    <row r="52" spans="2:4">
      <c r="B52" s="136"/>
      <c r="C52" s="136"/>
      <c r="D52" s="136"/>
    </row>
    <row r="53" spans="2:4">
      <c r="B53" s="136"/>
      <c r="C53" s="136"/>
      <c r="D53" s="136"/>
    </row>
    <row r="54" spans="2:4">
      <c r="B54" s="136"/>
      <c r="C54" s="136"/>
      <c r="D54" s="136"/>
    </row>
    <row r="55" spans="2:4">
      <c r="B55" s="136"/>
      <c r="C55" s="136"/>
      <c r="D55" s="136"/>
    </row>
    <row r="56" spans="2:4">
      <c r="B56" s="136"/>
      <c r="C56" s="136"/>
      <c r="D56" s="136"/>
    </row>
    <row r="57" spans="2:4">
      <c r="B57" s="136"/>
      <c r="C57" s="136"/>
      <c r="D57" s="136"/>
    </row>
    <row r="58" spans="2:4">
      <c r="B58" s="136"/>
      <c r="C58" s="136"/>
      <c r="D58" s="136"/>
    </row>
    <row r="59" spans="2:4">
      <c r="B59" s="136"/>
      <c r="C59" s="136"/>
      <c r="D59" s="136"/>
    </row>
    <row r="60" spans="2:4">
      <c r="B60" s="136"/>
      <c r="C60" s="136"/>
      <c r="D60" s="136"/>
    </row>
  </sheetData>
  <mergeCells count="17">
    <mergeCell ref="A6:A9"/>
    <mergeCell ref="B6:B9"/>
    <mergeCell ref="C6:C9"/>
    <mergeCell ref="D6:D9"/>
    <mergeCell ref="N7:N9"/>
    <mergeCell ref="O7:O9"/>
    <mergeCell ref="K6:O6"/>
    <mergeCell ref="E7:E9"/>
    <mergeCell ref="F7:F9"/>
    <mergeCell ref="G7:G9"/>
    <mergeCell ref="H7:H9"/>
    <mergeCell ref="I7:I9"/>
    <mergeCell ref="J7:J9"/>
    <mergeCell ref="K7:K9"/>
    <mergeCell ref="L7:L9"/>
    <mergeCell ref="M7:M9"/>
    <mergeCell ref="E6:J6"/>
  </mergeCells>
  <conditionalFormatting sqref="B14">
    <cfRule type="expression" priority="5" stopIfTrue="1">
      <formula>#REF!</formula>
    </cfRule>
  </conditionalFormatting>
  <conditionalFormatting sqref="B19">
    <cfRule type="expression" priority="4" stopIfTrue="1">
      <formula>#REF!</formula>
    </cfRule>
  </conditionalFormatting>
  <pageMargins left="0.25" right="0.25" top="0.75" bottom="0.75" header="0.3" footer="0.3"/>
  <pageSetup paperSize="9" scale="74" fitToHeight="0" orientation="landscape" r:id="rId1"/>
  <headerFooter>
    <oddFooter>&amp;R&amp;P no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SheetLayoutView="85" workbookViewId="0"/>
  </sheetViews>
  <sheetFormatPr defaultColWidth="8.85546875" defaultRowHeight="12.75"/>
  <cols>
    <col min="1" max="1" width="5.7109375" style="20" customWidth="1"/>
    <col min="2" max="2" width="50.7109375" style="1" customWidth="1"/>
    <col min="3" max="15" width="10.7109375" style="1" customWidth="1"/>
    <col min="16" max="16384" width="8.85546875" style="1"/>
  </cols>
  <sheetData>
    <row r="1" spans="1:15" ht="18">
      <c r="A1" s="1"/>
      <c r="C1" s="18"/>
    </row>
    <row r="2" spans="1:15" ht="15.75">
      <c r="A2" s="1"/>
      <c r="B2" s="471" t="s">
        <v>602</v>
      </c>
      <c r="C2" s="19"/>
    </row>
    <row r="3" spans="1:15" ht="15">
      <c r="B3" s="46"/>
    </row>
    <row r="4" spans="1:15">
      <c r="A4" s="21"/>
      <c r="B4" s="22" t="s">
        <v>39</v>
      </c>
      <c r="C4" s="63">
        <f>O20</f>
        <v>0</v>
      </c>
      <c r="D4" s="3"/>
    </row>
    <row r="5" spans="1:15" ht="13.5" thickBot="1">
      <c r="A5" s="21"/>
      <c r="B5" s="25"/>
      <c r="C5" s="3"/>
      <c r="D5" s="3"/>
    </row>
    <row r="6" spans="1:15" ht="12.75" customHeight="1">
      <c r="A6" s="638" t="s">
        <v>326</v>
      </c>
      <c r="B6" s="641" t="s">
        <v>7</v>
      </c>
      <c r="C6" s="644" t="s">
        <v>5</v>
      </c>
      <c r="D6" s="644" t="s">
        <v>4</v>
      </c>
      <c r="E6" s="653" t="s">
        <v>16</v>
      </c>
      <c r="F6" s="653"/>
      <c r="G6" s="653"/>
      <c r="H6" s="653"/>
      <c r="I6" s="653"/>
      <c r="J6" s="653"/>
      <c r="K6" s="653" t="s">
        <v>17</v>
      </c>
      <c r="L6" s="653"/>
      <c r="M6" s="653"/>
      <c r="N6" s="653"/>
      <c r="O6" s="654"/>
    </row>
    <row r="7" spans="1:15">
      <c r="A7" s="639"/>
      <c r="B7" s="642"/>
      <c r="C7" s="645"/>
      <c r="D7" s="645"/>
      <c r="E7" s="647" t="s">
        <v>40</v>
      </c>
      <c r="F7" s="655" t="s">
        <v>41</v>
      </c>
      <c r="G7" s="655" t="s">
        <v>42</v>
      </c>
      <c r="H7" s="647" t="s">
        <v>43</v>
      </c>
      <c r="I7" s="647" t="s">
        <v>44</v>
      </c>
      <c r="J7" s="647" t="s">
        <v>45</v>
      </c>
      <c r="K7" s="647" t="s">
        <v>46</v>
      </c>
      <c r="L7" s="655" t="s">
        <v>42</v>
      </c>
      <c r="M7" s="647" t="s">
        <v>43</v>
      </c>
      <c r="N7" s="647" t="s">
        <v>44</v>
      </c>
      <c r="O7" s="650" t="s">
        <v>45</v>
      </c>
    </row>
    <row r="8" spans="1:15">
      <c r="A8" s="639"/>
      <c r="B8" s="642"/>
      <c r="C8" s="645"/>
      <c r="D8" s="645"/>
      <c r="E8" s="648"/>
      <c r="F8" s="656"/>
      <c r="G8" s="656"/>
      <c r="H8" s="648"/>
      <c r="I8" s="648"/>
      <c r="J8" s="648"/>
      <c r="K8" s="648"/>
      <c r="L8" s="656"/>
      <c r="M8" s="648"/>
      <c r="N8" s="648"/>
      <c r="O8" s="651"/>
    </row>
    <row r="9" spans="1:15" ht="39.950000000000003" customHeight="1" thickBot="1">
      <c r="A9" s="640"/>
      <c r="B9" s="643"/>
      <c r="C9" s="646"/>
      <c r="D9" s="646"/>
      <c r="E9" s="649"/>
      <c r="F9" s="657"/>
      <c r="G9" s="657"/>
      <c r="H9" s="649"/>
      <c r="I9" s="649"/>
      <c r="J9" s="649"/>
      <c r="K9" s="649"/>
      <c r="L9" s="657"/>
      <c r="M9" s="649"/>
      <c r="N9" s="649"/>
      <c r="O9" s="652"/>
    </row>
    <row r="10" spans="1:15" s="61" customFormat="1" ht="12" thickBot="1">
      <c r="A10" s="26">
        <v>1</v>
      </c>
      <c r="B10" s="27">
        <v>3</v>
      </c>
      <c r="C10" s="27">
        <v>4</v>
      </c>
      <c r="D10" s="292">
        <v>5</v>
      </c>
      <c r="E10" s="27">
        <f>D10+1</f>
        <v>6</v>
      </c>
      <c r="F10" s="27">
        <f t="shared" ref="F10:O10" si="0">E10+1</f>
        <v>7</v>
      </c>
      <c r="G10" s="27">
        <f t="shared" si="0"/>
        <v>8</v>
      </c>
      <c r="H10" s="27">
        <f t="shared" si="0"/>
        <v>9</v>
      </c>
      <c r="I10" s="27">
        <f t="shared" si="0"/>
        <v>10</v>
      </c>
      <c r="J10" s="27">
        <f t="shared" si="0"/>
        <v>11</v>
      </c>
      <c r="K10" s="27">
        <f t="shared" si="0"/>
        <v>12</v>
      </c>
      <c r="L10" s="27">
        <f t="shared" si="0"/>
        <v>13</v>
      </c>
      <c r="M10" s="27">
        <f t="shared" si="0"/>
        <v>14</v>
      </c>
      <c r="N10" s="27">
        <f t="shared" si="0"/>
        <v>15</v>
      </c>
      <c r="O10" s="293">
        <f t="shared" si="0"/>
        <v>16</v>
      </c>
    </row>
    <row r="11" spans="1:15" s="85" customFormat="1">
      <c r="A11" s="81"/>
      <c r="B11" s="160" t="s">
        <v>119</v>
      </c>
      <c r="C11" s="9"/>
      <c r="D11" s="10"/>
      <c r="E11" s="83"/>
      <c r="F11" s="83"/>
      <c r="G11" s="83"/>
      <c r="H11" s="10"/>
      <c r="I11" s="10"/>
      <c r="J11" s="83"/>
      <c r="K11" s="83"/>
      <c r="L11" s="83"/>
      <c r="M11" s="83"/>
      <c r="N11" s="83"/>
      <c r="O11" s="84"/>
    </row>
    <row r="12" spans="1:15" s="85" customFormat="1">
      <c r="A12" s="81"/>
      <c r="B12" s="60" t="s">
        <v>118</v>
      </c>
      <c r="C12" s="9"/>
      <c r="D12" s="10"/>
      <c r="E12" s="83"/>
      <c r="F12" s="83"/>
      <c r="G12" s="83"/>
      <c r="H12" s="15"/>
      <c r="I12" s="15"/>
      <c r="J12" s="83"/>
      <c r="K12" s="83"/>
      <c r="L12" s="83"/>
      <c r="M12" s="83"/>
      <c r="N12" s="83"/>
      <c r="O12" s="84"/>
    </row>
    <row r="13" spans="1:15" s="85" customFormat="1" ht="25.5">
      <c r="A13" s="81">
        <v>1</v>
      </c>
      <c r="B13" s="13" t="s">
        <v>568</v>
      </c>
      <c r="C13" s="9" t="s">
        <v>120</v>
      </c>
      <c r="D13" s="10">
        <v>103</v>
      </c>
      <c r="E13" s="83"/>
      <c r="F13" s="83"/>
      <c r="G13" s="83"/>
      <c r="H13" s="86"/>
      <c r="I13" s="15"/>
      <c r="J13" s="83">
        <f t="shared" ref="J13" si="1">G13+H13+I13</f>
        <v>0</v>
      </c>
      <c r="K13" s="83">
        <f t="shared" ref="K13" si="2">ROUND(D13*E13,2)</f>
        <v>0</v>
      </c>
      <c r="L13" s="83">
        <f t="shared" ref="L13" si="3">ROUND(D13*G13,2)</f>
        <v>0</v>
      </c>
      <c r="M13" s="83">
        <f t="shared" ref="M13" si="4">ROUND(D13*H13,2)</f>
        <v>0</v>
      </c>
      <c r="N13" s="83">
        <f t="shared" ref="N13" si="5">ROUND(D13*I13,2)</f>
        <v>0</v>
      </c>
      <c r="O13" s="84">
        <f t="shared" ref="O13" si="6">L13+M13+N13</f>
        <v>0</v>
      </c>
    </row>
    <row r="14" spans="1:15" s="85" customFormat="1">
      <c r="A14" s="81">
        <v>2</v>
      </c>
      <c r="B14" s="13" t="s">
        <v>121</v>
      </c>
      <c r="C14" s="9" t="s">
        <v>8</v>
      </c>
      <c r="D14" s="10">
        <v>20</v>
      </c>
      <c r="E14" s="83"/>
      <c r="F14" s="83"/>
      <c r="G14" s="83"/>
      <c r="H14" s="86"/>
      <c r="I14" s="15"/>
      <c r="J14" s="83">
        <f t="shared" ref="J14:J16" si="7">G14+H14+I14</f>
        <v>0</v>
      </c>
      <c r="K14" s="83">
        <f t="shared" ref="K14:K16" si="8">ROUND(D14*E14,2)</f>
        <v>0</v>
      </c>
      <c r="L14" s="83">
        <f t="shared" ref="L14:L16" si="9">ROUND(D14*G14,2)</f>
        <v>0</v>
      </c>
      <c r="M14" s="83">
        <f t="shared" ref="M14:M16" si="10">ROUND(D14*H14,2)</f>
        <v>0</v>
      </c>
      <c r="N14" s="83">
        <f t="shared" ref="N14:N16" si="11">ROUND(D14*I14,2)</f>
        <v>0</v>
      </c>
      <c r="O14" s="84">
        <f t="shared" ref="O14:O16" si="12">L14+M14+N14</f>
        <v>0</v>
      </c>
    </row>
    <row r="15" spans="1:15" s="85" customFormat="1">
      <c r="A15" s="81">
        <v>3</v>
      </c>
      <c r="B15" s="13" t="s">
        <v>563</v>
      </c>
      <c r="C15" s="9" t="s">
        <v>9</v>
      </c>
      <c r="D15" s="10">
        <v>1</v>
      </c>
      <c r="E15" s="83"/>
      <c r="F15" s="83"/>
      <c r="G15" s="83"/>
      <c r="H15" s="86"/>
      <c r="I15" s="15"/>
      <c r="J15" s="83">
        <f t="shared" si="7"/>
        <v>0</v>
      </c>
      <c r="K15" s="83">
        <f t="shared" si="8"/>
        <v>0</v>
      </c>
      <c r="L15" s="83">
        <f t="shared" si="9"/>
        <v>0</v>
      </c>
      <c r="M15" s="83">
        <f t="shared" si="10"/>
        <v>0</v>
      </c>
      <c r="N15" s="83">
        <f t="shared" si="11"/>
        <v>0</v>
      </c>
      <c r="O15" s="84">
        <f t="shared" si="12"/>
        <v>0</v>
      </c>
    </row>
    <row r="16" spans="1:15" s="85" customFormat="1">
      <c r="A16" s="81">
        <v>4</v>
      </c>
      <c r="B16" s="13" t="s">
        <v>569</v>
      </c>
      <c r="C16" s="9" t="s">
        <v>24</v>
      </c>
      <c r="D16" s="10">
        <v>50</v>
      </c>
      <c r="E16" s="83"/>
      <c r="F16" s="83"/>
      <c r="G16" s="83"/>
      <c r="H16" s="86"/>
      <c r="I16" s="15"/>
      <c r="J16" s="83">
        <f t="shared" si="7"/>
        <v>0</v>
      </c>
      <c r="K16" s="83">
        <f t="shared" si="8"/>
        <v>0</v>
      </c>
      <c r="L16" s="83">
        <f t="shared" si="9"/>
        <v>0</v>
      </c>
      <c r="M16" s="83">
        <f t="shared" si="10"/>
        <v>0</v>
      </c>
      <c r="N16" s="83">
        <f t="shared" si="11"/>
        <v>0</v>
      </c>
      <c r="O16" s="84">
        <f t="shared" si="12"/>
        <v>0</v>
      </c>
    </row>
    <row r="17" spans="1:15" ht="13.5" thickBot="1">
      <c r="A17" s="75"/>
      <c r="B17" s="77"/>
      <c r="C17" s="78"/>
      <c r="D17" s="79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80"/>
    </row>
    <row r="18" spans="1:15" s="32" customFormat="1">
      <c r="A18" s="28"/>
      <c r="B18" s="5" t="s">
        <v>21</v>
      </c>
      <c r="C18" s="6"/>
      <c r="D18" s="30"/>
      <c r="E18" s="31"/>
      <c r="F18" s="31"/>
      <c r="G18" s="31"/>
      <c r="H18" s="31"/>
      <c r="I18" s="31"/>
      <c r="J18" s="31"/>
      <c r="K18" s="31">
        <f>SUM(K13:K17)</f>
        <v>0</v>
      </c>
      <c r="L18" s="31">
        <f>SUM(L13:L17)</f>
        <v>0</v>
      </c>
      <c r="M18" s="31">
        <f>SUM(M13:M17)</f>
        <v>0</v>
      </c>
      <c r="N18" s="31">
        <f>SUM(N13:N17)</f>
        <v>0</v>
      </c>
      <c r="O18" s="70">
        <f>SUM(O13:O17)</f>
        <v>0</v>
      </c>
    </row>
    <row r="19" spans="1:15" s="128" customFormat="1">
      <c r="A19" s="81"/>
      <c r="B19" s="35" t="s">
        <v>594</v>
      </c>
      <c r="C19" s="130"/>
      <c r="D19" s="83"/>
      <c r="E19" s="83"/>
      <c r="F19" s="83"/>
      <c r="G19" s="83"/>
      <c r="H19" s="83"/>
      <c r="I19" s="83"/>
      <c r="J19" s="83"/>
      <c r="K19" s="36"/>
      <c r="L19" s="36"/>
      <c r="M19" s="36"/>
      <c r="N19" s="36"/>
      <c r="O19" s="37">
        <f>ROUND(M19,2)</f>
        <v>0</v>
      </c>
    </row>
    <row r="20" spans="1:15" ht="13.5" thickBot="1">
      <c r="A20" s="38"/>
      <c r="B20" s="40" t="s">
        <v>11</v>
      </c>
      <c r="C20" s="7"/>
      <c r="D20" s="41"/>
      <c r="E20" s="41"/>
      <c r="F20" s="41"/>
      <c r="G20" s="41"/>
      <c r="H20" s="41"/>
      <c r="I20" s="41"/>
      <c r="J20" s="41"/>
      <c r="K20" s="42">
        <f>K18+K19</f>
        <v>0</v>
      </c>
      <c r="L20" s="42">
        <f t="shared" ref="L20:N20" si="13">L18+L19</f>
        <v>0</v>
      </c>
      <c r="M20" s="42">
        <f t="shared" si="13"/>
        <v>0</v>
      </c>
      <c r="N20" s="42">
        <f t="shared" si="13"/>
        <v>0</v>
      </c>
      <c r="O20" s="43">
        <f>O18+O19</f>
        <v>0</v>
      </c>
    </row>
    <row r="21" spans="1:15">
      <c r="A21" s="56"/>
      <c r="B21" s="56"/>
      <c r="C21" s="56"/>
      <c r="D21" s="56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</row>
  </sheetData>
  <mergeCells count="17">
    <mergeCell ref="O7:O9"/>
    <mergeCell ref="K6:O6"/>
    <mergeCell ref="E7:E9"/>
    <mergeCell ref="F7:F9"/>
    <mergeCell ref="G7:G9"/>
    <mergeCell ref="H7:H9"/>
    <mergeCell ref="I7:I9"/>
    <mergeCell ref="J7:J9"/>
    <mergeCell ref="K7:K9"/>
    <mergeCell ref="L7:L9"/>
    <mergeCell ref="M7:M9"/>
    <mergeCell ref="E6:J6"/>
    <mergeCell ref="A6:A9"/>
    <mergeCell ref="B6:B9"/>
    <mergeCell ref="C6:C9"/>
    <mergeCell ref="D6:D9"/>
    <mergeCell ref="N7:N9"/>
  </mergeCells>
  <conditionalFormatting sqref="B11">
    <cfRule type="expression" priority="3" stopIfTrue="1">
      <formula>#REF!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4" fitToHeight="0" orientation="landscape" r:id="rId1"/>
  <headerFooter alignWithMargins="0">
    <oddFooter>&amp;R&amp;P no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="85" zoomScaleNormal="85" zoomScaleSheetLayoutView="85" workbookViewId="0"/>
  </sheetViews>
  <sheetFormatPr defaultColWidth="8.85546875" defaultRowHeight="12.75"/>
  <cols>
    <col min="1" max="1" width="5.7109375" style="247" customWidth="1"/>
    <col min="2" max="2" width="50.7109375" style="248" customWidth="1"/>
    <col min="3" max="15" width="10.7109375" style="248" customWidth="1"/>
    <col min="16" max="16384" width="8.85546875" style="248"/>
  </cols>
  <sheetData>
    <row r="1" spans="1:16" s="159" customFormat="1" ht="18">
      <c r="A1" s="136"/>
      <c r="B1" s="136"/>
      <c r="C1" s="231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6" s="159" customFormat="1" ht="15.75">
      <c r="A2" s="136"/>
      <c r="B2" s="471" t="s">
        <v>603</v>
      </c>
      <c r="C2" s="232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6" s="159" customFormat="1" ht="15">
      <c r="A3" s="138"/>
      <c r="B3" s="233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1:16" s="159" customFormat="1">
      <c r="A4" s="234"/>
      <c r="B4" s="98" t="s">
        <v>39</v>
      </c>
      <c r="C4" s="235">
        <f>O22</f>
        <v>0</v>
      </c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6" s="159" customFormat="1" ht="13.5" thickBot="1">
      <c r="A5" s="234"/>
      <c r="B5" s="25"/>
      <c r="C5" s="135"/>
      <c r="D5" s="135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</row>
    <row r="6" spans="1:16" s="159" customFormat="1" ht="12.75" customHeight="1">
      <c r="A6" s="638" t="s">
        <v>326</v>
      </c>
      <c r="B6" s="686" t="s">
        <v>7</v>
      </c>
      <c r="C6" s="689" t="s">
        <v>5</v>
      </c>
      <c r="D6" s="689" t="s">
        <v>4</v>
      </c>
      <c r="E6" s="690" t="s">
        <v>16</v>
      </c>
      <c r="F6" s="690"/>
      <c r="G6" s="690"/>
      <c r="H6" s="690"/>
      <c r="I6" s="690"/>
      <c r="J6" s="690"/>
      <c r="K6" s="690" t="s">
        <v>17</v>
      </c>
      <c r="L6" s="690"/>
      <c r="M6" s="690"/>
      <c r="N6" s="690"/>
      <c r="O6" s="691"/>
    </row>
    <row r="7" spans="1:16" s="159" customFormat="1">
      <c r="A7" s="639"/>
      <c r="B7" s="687"/>
      <c r="C7" s="645"/>
      <c r="D7" s="645"/>
      <c r="E7" s="692" t="s">
        <v>40</v>
      </c>
      <c r="F7" s="695" t="s">
        <v>41</v>
      </c>
      <c r="G7" s="695" t="s">
        <v>42</v>
      </c>
      <c r="H7" s="692" t="s">
        <v>43</v>
      </c>
      <c r="I7" s="692" t="s">
        <v>44</v>
      </c>
      <c r="J7" s="692" t="s">
        <v>45</v>
      </c>
      <c r="K7" s="692" t="s">
        <v>46</v>
      </c>
      <c r="L7" s="695" t="s">
        <v>42</v>
      </c>
      <c r="M7" s="692" t="s">
        <v>43</v>
      </c>
      <c r="N7" s="692" t="s">
        <v>44</v>
      </c>
      <c r="O7" s="698" t="s">
        <v>45</v>
      </c>
    </row>
    <row r="8" spans="1:16" s="159" customFormat="1">
      <c r="A8" s="639"/>
      <c r="B8" s="687"/>
      <c r="C8" s="645"/>
      <c r="D8" s="645"/>
      <c r="E8" s="693"/>
      <c r="F8" s="696"/>
      <c r="G8" s="696"/>
      <c r="H8" s="693"/>
      <c r="I8" s="693"/>
      <c r="J8" s="693"/>
      <c r="K8" s="693"/>
      <c r="L8" s="696"/>
      <c r="M8" s="693"/>
      <c r="N8" s="693"/>
      <c r="O8" s="699"/>
    </row>
    <row r="9" spans="1:16" s="159" customFormat="1" ht="39.950000000000003" customHeight="1" thickBot="1">
      <c r="A9" s="640"/>
      <c r="B9" s="688"/>
      <c r="C9" s="646"/>
      <c r="D9" s="646"/>
      <c r="E9" s="694"/>
      <c r="F9" s="697"/>
      <c r="G9" s="697"/>
      <c r="H9" s="694"/>
      <c r="I9" s="694"/>
      <c r="J9" s="694"/>
      <c r="K9" s="694"/>
      <c r="L9" s="697"/>
      <c r="M9" s="694"/>
      <c r="N9" s="694"/>
      <c r="O9" s="700"/>
    </row>
    <row r="10" spans="1:16" s="159" customFormat="1" ht="13.5" thickBot="1">
      <c r="A10" s="236">
        <v>1</v>
      </c>
      <c r="B10" s="237">
        <v>3</v>
      </c>
      <c r="C10" s="237">
        <v>4</v>
      </c>
      <c r="D10" s="238">
        <v>5</v>
      </c>
      <c r="E10" s="237">
        <f>D10+1</f>
        <v>6</v>
      </c>
      <c r="F10" s="237">
        <f t="shared" ref="F10:O10" si="0">E10+1</f>
        <v>7</v>
      </c>
      <c r="G10" s="237">
        <f t="shared" si="0"/>
        <v>8</v>
      </c>
      <c r="H10" s="237">
        <f t="shared" si="0"/>
        <v>9</v>
      </c>
      <c r="I10" s="237">
        <f t="shared" si="0"/>
        <v>10</v>
      </c>
      <c r="J10" s="237">
        <f t="shared" si="0"/>
        <v>11</v>
      </c>
      <c r="K10" s="237">
        <f t="shared" si="0"/>
        <v>12</v>
      </c>
      <c r="L10" s="237">
        <f t="shared" si="0"/>
        <v>13</v>
      </c>
      <c r="M10" s="237">
        <f t="shared" si="0"/>
        <v>14</v>
      </c>
      <c r="N10" s="237">
        <f t="shared" si="0"/>
        <v>15</v>
      </c>
      <c r="O10" s="239">
        <f t="shared" si="0"/>
        <v>16</v>
      </c>
    </row>
    <row r="11" spans="1:16" s="159" customFormat="1" ht="15">
      <c r="A11" s="153"/>
      <c r="B11" s="155" t="s">
        <v>108</v>
      </c>
      <c r="C11" s="154"/>
      <c r="D11" s="156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8"/>
    </row>
    <row r="12" spans="1:16" s="159" customFormat="1">
      <c r="A12" s="81"/>
      <c r="B12" s="262" t="s">
        <v>571</v>
      </c>
      <c r="C12" s="11"/>
      <c r="D12" s="169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3"/>
      <c r="P12" s="164"/>
    </row>
    <row r="13" spans="1:16" s="85" customFormat="1" ht="14.25">
      <c r="A13" s="81">
        <v>1</v>
      </c>
      <c r="B13" s="115" t="s">
        <v>319</v>
      </c>
      <c r="C13" s="230" t="s">
        <v>223</v>
      </c>
      <c r="D13" s="10">
        <v>17.600000000000001</v>
      </c>
      <c r="E13" s="83"/>
      <c r="F13" s="83"/>
      <c r="G13" s="83"/>
      <c r="H13" s="15"/>
      <c r="I13" s="15"/>
      <c r="J13" s="83">
        <f t="shared" ref="J13" si="1">G13+H13+I13</f>
        <v>0</v>
      </c>
      <c r="K13" s="83">
        <f t="shared" ref="K13" si="2">ROUND(D13*E13,2)</f>
        <v>0</v>
      </c>
      <c r="L13" s="83">
        <f t="shared" ref="L13" si="3">ROUND(D13*G13,2)</f>
        <v>0</v>
      </c>
      <c r="M13" s="83">
        <f t="shared" ref="M13" si="4">ROUND(D13*H13,2)</f>
        <v>0</v>
      </c>
      <c r="N13" s="83">
        <f t="shared" ref="N13" si="5">ROUND(D13*I13,2)</f>
        <v>0</v>
      </c>
      <c r="O13" s="84">
        <f t="shared" ref="O13" si="6">L13+M13+N13</f>
        <v>0</v>
      </c>
    </row>
    <row r="14" spans="1:16" s="85" customFormat="1" ht="14.25">
      <c r="A14" s="81">
        <v>2</v>
      </c>
      <c r="B14" s="214" t="s">
        <v>264</v>
      </c>
      <c r="C14" s="230" t="s">
        <v>223</v>
      </c>
      <c r="D14" s="10">
        <v>18.75</v>
      </c>
      <c r="E14" s="83"/>
      <c r="F14" s="83"/>
      <c r="G14" s="83"/>
      <c r="H14" s="15"/>
      <c r="I14" s="15"/>
      <c r="J14" s="83">
        <f t="shared" ref="J14:J18" si="7">G14+H14+I14</f>
        <v>0</v>
      </c>
      <c r="K14" s="83">
        <f t="shared" ref="K14:K18" si="8">ROUND(D14*E14,2)</f>
        <v>0</v>
      </c>
      <c r="L14" s="83">
        <f t="shared" ref="L14:L18" si="9">ROUND(D14*G14,2)</f>
        <v>0</v>
      </c>
      <c r="M14" s="83">
        <f t="shared" ref="M14:M18" si="10">ROUND(D14*H14,2)</f>
        <v>0</v>
      </c>
      <c r="N14" s="83">
        <f t="shared" ref="N14:N18" si="11">ROUND(D14*I14,2)</f>
        <v>0</v>
      </c>
      <c r="O14" s="84">
        <f t="shared" ref="O14:O18" si="12">L14+M14+N14</f>
        <v>0</v>
      </c>
    </row>
    <row r="15" spans="1:16" s="85" customFormat="1" ht="25.5">
      <c r="A15" s="81">
        <v>3</v>
      </c>
      <c r="B15" s="12" t="s">
        <v>315</v>
      </c>
      <c r="C15" s="230" t="s">
        <v>223</v>
      </c>
      <c r="D15" s="10">
        <v>17.600000000000001</v>
      </c>
      <c r="E15" s="83"/>
      <c r="F15" s="83"/>
      <c r="G15" s="83"/>
      <c r="H15" s="15"/>
      <c r="I15" s="15"/>
      <c r="J15" s="83">
        <f t="shared" si="7"/>
        <v>0</v>
      </c>
      <c r="K15" s="83">
        <f t="shared" si="8"/>
        <v>0</v>
      </c>
      <c r="L15" s="83">
        <f t="shared" si="9"/>
        <v>0</v>
      </c>
      <c r="M15" s="83">
        <f t="shared" si="10"/>
        <v>0</v>
      </c>
      <c r="N15" s="83">
        <f t="shared" si="11"/>
        <v>0</v>
      </c>
      <c r="O15" s="84">
        <f t="shared" si="12"/>
        <v>0</v>
      </c>
      <c r="P15" s="462"/>
    </row>
    <row r="16" spans="1:16" s="85" customFormat="1" ht="14.25">
      <c r="A16" s="81">
        <v>4</v>
      </c>
      <c r="B16" s="287" t="s">
        <v>316</v>
      </c>
      <c r="C16" s="230" t="s">
        <v>223</v>
      </c>
      <c r="D16" s="10">
        <v>18.75</v>
      </c>
      <c r="E16" s="83"/>
      <c r="F16" s="83"/>
      <c r="G16" s="83"/>
      <c r="H16" s="15"/>
      <c r="I16" s="15"/>
      <c r="J16" s="83">
        <f t="shared" si="7"/>
        <v>0</v>
      </c>
      <c r="K16" s="83">
        <f t="shared" si="8"/>
        <v>0</v>
      </c>
      <c r="L16" s="83">
        <f t="shared" si="9"/>
        <v>0</v>
      </c>
      <c r="M16" s="83">
        <f t="shared" si="10"/>
        <v>0</v>
      </c>
      <c r="N16" s="83">
        <f t="shared" si="11"/>
        <v>0</v>
      </c>
      <c r="O16" s="84">
        <f t="shared" si="12"/>
        <v>0</v>
      </c>
    </row>
    <row r="17" spans="1:15" s="85" customFormat="1">
      <c r="A17" s="81">
        <v>5</v>
      </c>
      <c r="B17" s="12" t="s">
        <v>317</v>
      </c>
      <c r="C17" s="9" t="s">
        <v>10</v>
      </c>
      <c r="D17" s="10">
        <v>1</v>
      </c>
      <c r="E17" s="83"/>
      <c r="F17" s="83"/>
      <c r="G17" s="83"/>
      <c r="H17" s="15"/>
      <c r="I17" s="15"/>
      <c r="J17" s="83">
        <f t="shared" si="7"/>
        <v>0</v>
      </c>
      <c r="K17" s="83">
        <f t="shared" si="8"/>
        <v>0</v>
      </c>
      <c r="L17" s="83">
        <f t="shared" si="9"/>
        <v>0</v>
      </c>
      <c r="M17" s="83">
        <f t="shared" si="10"/>
        <v>0</v>
      </c>
      <c r="N17" s="83">
        <f t="shared" si="11"/>
        <v>0</v>
      </c>
      <c r="O17" s="84">
        <f t="shared" si="12"/>
        <v>0</v>
      </c>
    </row>
    <row r="18" spans="1:15" s="85" customFormat="1">
      <c r="A18" s="81">
        <v>6</v>
      </c>
      <c r="B18" s="12" t="s">
        <v>318</v>
      </c>
      <c r="C18" s="9" t="s">
        <v>10</v>
      </c>
      <c r="D18" s="10">
        <v>1</v>
      </c>
      <c r="E18" s="83"/>
      <c r="F18" s="83"/>
      <c r="G18" s="83"/>
      <c r="H18" s="15"/>
      <c r="I18" s="15"/>
      <c r="J18" s="83">
        <f t="shared" si="7"/>
        <v>0</v>
      </c>
      <c r="K18" s="83">
        <f t="shared" si="8"/>
        <v>0</v>
      </c>
      <c r="L18" s="83">
        <f t="shared" si="9"/>
        <v>0</v>
      </c>
      <c r="M18" s="83">
        <f t="shared" si="10"/>
        <v>0</v>
      </c>
      <c r="N18" s="83">
        <f t="shared" si="11"/>
        <v>0</v>
      </c>
      <c r="O18" s="84">
        <f t="shared" si="12"/>
        <v>0</v>
      </c>
    </row>
    <row r="19" spans="1:15" s="159" customFormat="1" ht="13.5" thickBot="1">
      <c r="A19" s="81"/>
      <c r="B19" s="241"/>
      <c r="C19" s="11"/>
      <c r="D19" s="169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4"/>
    </row>
    <row r="20" spans="1:15" s="128" customFormat="1">
      <c r="A20" s="122"/>
      <c r="B20" s="5" t="s">
        <v>21</v>
      </c>
      <c r="C20" s="124"/>
      <c r="D20" s="244"/>
      <c r="E20" s="244"/>
      <c r="F20" s="244"/>
      <c r="G20" s="244"/>
      <c r="H20" s="244"/>
      <c r="I20" s="244"/>
      <c r="J20" s="244"/>
      <c r="K20" s="244">
        <f>SUM(K13:K19)</f>
        <v>0</v>
      </c>
      <c r="L20" s="244">
        <f t="shared" ref="L20:O20" si="13">SUM(L13:L19)</f>
        <v>0</v>
      </c>
      <c r="M20" s="244">
        <f t="shared" si="13"/>
        <v>0</v>
      </c>
      <c r="N20" s="244">
        <f t="shared" si="13"/>
        <v>0</v>
      </c>
      <c r="O20" s="244">
        <f t="shared" si="13"/>
        <v>0</v>
      </c>
    </row>
    <row r="21" spans="1:15" s="128" customFormat="1">
      <c r="A21" s="81"/>
      <c r="B21" s="35" t="s">
        <v>585</v>
      </c>
      <c r="C21" s="130"/>
      <c r="D21" s="83"/>
      <c r="E21" s="83"/>
      <c r="F21" s="83"/>
      <c r="G21" s="83"/>
      <c r="H21" s="83"/>
      <c r="I21" s="83"/>
      <c r="J21" s="83"/>
      <c r="K21" s="36"/>
      <c r="L21" s="36"/>
      <c r="M21" s="36"/>
      <c r="N21" s="36"/>
      <c r="O21" s="37">
        <f>ROUND(M21,2)</f>
        <v>0</v>
      </c>
    </row>
    <row r="22" spans="1:15" s="136" customFormat="1" ht="13.5" thickBot="1">
      <c r="A22" s="131"/>
      <c r="B22" s="40" t="s">
        <v>11</v>
      </c>
      <c r="C22" s="133"/>
      <c r="D22" s="246"/>
      <c r="E22" s="246"/>
      <c r="F22" s="246"/>
      <c r="G22" s="246"/>
      <c r="H22" s="246"/>
      <c r="I22" s="246"/>
      <c r="J22" s="246"/>
      <c r="K22" s="42">
        <f>K20+K21</f>
        <v>0</v>
      </c>
      <c r="L22" s="42">
        <f t="shared" ref="L22:N22" si="14">L20+L21</f>
        <v>0</v>
      </c>
      <c r="M22" s="42">
        <f t="shared" si="14"/>
        <v>0</v>
      </c>
      <c r="N22" s="42">
        <f t="shared" si="14"/>
        <v>0</v>
      </c>
      <c r="O22" s="43">
        <f>O20+O21</f>
        <v>0</v>
      </c>
    </row>
    <row r="23" spans="1:15">
      <c r="B23" s="136"/>
      <c r="C23" s="136"/>
      <c r="D23" s="136"/>
    </row>
    <row r="24" spans="1:15">
      <c r="B24" s="136"/>
      <c r="C24" s="136"/>
      <c r="D24" s="136"/>
    </row>
    <row r="25" spans="1:15">
      <c r="B25" s="136"/>
      <c r="C25" s="136"/>
      <c r="D25" s="136"/>
    </row>
    <row r="26" spans="1:15">
      <c r="B26" s="136"/>
      <c r="C26" s="136"/>
      <c r="D26" s="136"/>
    </row>
    <row r="27" spans="1:15">
      <c r="B27" s="136"/>
      <c r="C27" s="136"/>
      <c r="D27" s="136"/>
    </row>
    <row r="28" spans="1:15">
      <c r="B28" s="136"/>
      <c r="C28" s="136"/>
      <c r="D28" s="136"/>
    </row>
    <row r="29" spans="1:15">
      <c r="B29" s="136"/>
      <c r="C29" s="136"/>
      <c r="D29" s="136"/>
    </row>
    <row r="30" spans="1:15">
      <c r="B30" s="136"/>
      <c r="C30" s="136"/>
      <c r="D30" s="136"/>
    </row>
    <row r="31" spans="1:15">
      <c r="B31" s="136"/>
      <c r="C31" s="136"/>
      <c r="D31" s="136"/>
    </row>
    <row r="32" spans="1:15">
      <c r="B32" s="136"/>
      <c r="C32" s="136"/>
      <c r="D32" s="136"/>
    </row>
    <row r="33" spans="2:4">
      <c r="B33" s="136"/>
      <c r="C33" s="136"/>
      <c r="D33" s="136"/>
    </row>
    <row r="34" spans="2:4">
      <c r="B34" s="136"/>
      <c r="C34" s="136"/>
      <c r="D34" s="136"/>
    </row>
    <row r="35" spans="2:4">
      <c r="B35" s="136"/>
      <c r="C35" s="136"/>
      <c r="D35" s="136"/>
    </row>
    <row r="36" spans="2:4">
      <c r="B36" s="136"/>
      <c r="C36" s="136"/>
      <c r="D36" s="136"/>
    </row>
    <row r="37" spans="2:4">
      <c r="B37" s="136"/>
      <c r="C37" s="136"/>
      <c r="D37" s="136"/>
    </row>
    <row r="38" spans="2:4">
      <c r="B38" s="136"/>
      <c r="C38" s="136"/>
      <c r="D38" s="136"/>
    </row>
    <row r="39" spans="2:4">
      <c r="B39" s="136"/>
      <c r="C39" s="136"/>
      <c r="D39" s="136"/>
    </row>
    <row r="40" spans="2:4">
      <c r="B40" s="136"/>
      <c r="C40" s="136"/>
      <c r="D40" s="136"/>
    </row>
    <row r="41" spans="2:4">
      <c r="B41" s="136"/>
      <c r="C41" s="136"/>
      <c r="D41" s="136"/>
    </row>
    <row r="42" spans="2:4">
      <c r="B42" s="136"/>
      <c r="C42" s="136"/>
      <c r="D42" s="136"/>
    </row>
    <row r="43" spans="2:4">
      <c r="B43" s="136"/>
      <c r="C43" s="136"/>
      <c r="D43" s="136"/>
    </row>
    <row r="44" spans="2:4">
      <c r="B44" s="136"/>
      <c r="C44" s="136"/>
      <c r="D44" s="136"/>
    </row>
    <row r="45" spans="2:4">
      <c r="B45" s="136"/>
      <c r="C45" s="136"/>
      <c r="D45" s="136"/>
    </row>
    <row r="46" spans="2:4">
      <c r="B46" s="136"/>
      <c r="C46" s="136"/>
      <c r="D46" s="136"/>
    </row>
    <row r="47" spans="2:4">
      <c r="B47" s="136"/>
      <c r="C47" s="136"/>
      <c r="D47" s="136"/>
    </row>
    <row r="48" spans="2:4">
      <c r="B48" s="136"/>
      <c r="C48" s="136"/>
      <c r="D48" s="136"/>
    </row>
    <row r="49" spans="2:4">
      <c r="B49" s="136"/>
      <c r="C49" s="136"/>
      <c r="D49" s="136"/>
    </row>
    <row r="50" spans="2:4">
      <c r="B50" s="136"/>
      <c r="C50" s="136"/>
      <c r="D50" s="136"/>
    </row>
    <row r="51" spans="2:4">
      <c r="B51" s="136"/>
      <c r="C51" s="136"/>
      <c r="D51" s="136"/>
    </row>
    <row r="52" spans="2:4">
      <c r="B52" s="136"/>
      <c r="C52" s="136"/>
      <c r="D52" s="136"/>
    </row>
    <row r="53" spans="2:4">
      <c r="B53" s="136"/>
      <c r="C53" s="136"/>
      <c r="D53" s="136"/>
    </row>
    <row r="54" spans="2:4">
      <c r="B54" s="136"/>
      <c r="C54" s="136"/>
      <c r="D54" s="136"/>
    </row>
    <row r="55" spans="2:4">
      <c r="B55" s="136"/>
      <c r="C55" s="136"/>
      <c r="D55" s="136"/>
    </row>
    <row r="56" spans="2:4">
      <c r="B56" s="136"/>
      <c r="C56" s="136"/>
      <c r="D56" s="136"/>
    </row>
  </sheetData>
  <mergeCells count="17">
    <mergeCell ref="O7:O9"/>
    <mergeCell ref="K6:O6"/>
    <mergeCell ref="E7:E9"/>
    <mergeCell ref="F7:F9"/>
    <mergeCell ref="G7:G9"/>
    <mergeCell ref="H7:H9"/>
    <mergeCell ref="I7:I9"/>
    <mergeCell ref="J7:J9"/>
    <mergeCell ref="K7:K9"/>
    <mergeCell ref="L7:L9"/>
    <mergeCell ref="M7:M9"/>
    <mergeCell ref="E6:J6"/>
    <mergeCell ref="A6:A9"/>
    <mergeCell ref="B6:B9"/>
    <mergeCell ref="C6:C9"/>
    <mergeCell ref="D6:D9"/>
    <mergeCell ref="N7:N9"/>
  </mergeCells>
  <conditionalFormatting sqref="B19">
    <cfRule type="expression" priority="9" stopIfTrue="1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scale="74" fitToHeight="0" orientation="landscape" r:id="rId1"/>
  <headerFooter>
    <oddFooter>&amp;R&amp;P no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T86"/>
  <sheetViews>
    <sheetView view="pageBreakPreview" topLeftCell="A52" zoomScaleNormal="80" zoomScaleSheetLayoutView="100" workbookViewId="0">
      <selection activeCell="Q87" sqref="Q87"/>
    </sheetView>
  </sheetViews>
  <sheetFormatPr defaultColWidth="8.85546875" defaultRowHeight="12.75"/>
  <cols>
    <col min="1" max="1" width="6.5703125" style="20" customWidth="1"/>
    <col min="2" max="2" width="12" style="20" customWidth="1"/>
    <col min="3" max="3" width="71" style="1" customWidth="1"/>
    <col min="4" max="4" width="12.140625" style="1" customWidth="1"/>
    <col min="5" max="5" width="11.7109375" style="1" customWidth="1"/>
    <col min="6" max="13" width="8.85546875" style="1"/>
    <col min="14" max="14" width="9.85546875" style="1" customWidth="1"/>
    <col min="15" max="15" width="8.85546875" style="1"/>
    <col min="16" max="16" width="11.7109375" style="1" customWidth="1"/>
    <col min="17" max="16384" width="8.85546875" style="1"/>
  </cols>
  <sheetData>
    <row r="1" spans="1:16" ht="20.25">
      <c r="A1" s="1"/>
      <c r="B1" s="1"/>
      <c r="C1" s="17" t="s">
        <v>224</v>
      </c>
      <c r="D1" s="18"/>
    </row>
    <row r="2" spans="1:16" ht="18">
      <c r="A2" s="1"/>
      <c r="B2" s="1"/>
      <c r="D2" s="18"/>
    </row>
    <row r="3" spans="1:16" ht="15.75">
      <c r="A3" s="1"/>
      <c r="B3" s="1"/>
      <c r="C3" s="87" t="s">
        <v>0</v>
      </c>
      <c r="D3" s="19"/>
    </row>
    <row r="4" spans="1:16" ht="15.75">
      <c r="A4" s="1"/>
      <c r="B4" s="1"/>
      <c r="D4" s="19"/>
    </row>
    <row r="5" spans="1:16" ht="18">
      <c r="A5" s="1"/>
      <c r="B5" s="1"/>
      <c r="C5" s="47" t="s">
        <v>14</v>
      </c>
      <c r="E5" s="2"/>
    </row>
    <row r="6" spans="1:16" ht="15">
      <c r="A6" s="1"/>
      <c r="B6" s="1"/>
      <c r="C6" s="46" t="s">
        <v>15</v>
      </c>
    </row>
    <row r="7" spans="1:16" ht="15">
      <c r="A7" s="1"/>
      <c r="B7" s="1"/>
      <c r="C7" s="47" t="s">
        <v>36</v>
      </c>
    </row>
    <row r="8" spans="1:16" ht="15">
      <c r="C8" s="46" t="s">
        <v>37</v>
      </c>
    </row>
    <row r="9" spans="1:16" ht="15">
      <c r="C9" s="46" t="s">
        <v>38</v>
      </c>
    </row>
    <row r="10" spans="1:16" ht="15">
      <c r="C10" s="46"/>
    </row>
    <row r="11" spans="1:16">
      <c r="A11" s="21"/>
      <c r="B11" s="21"/>
      <c r="C11" s="22" t="s">
        <v>39</v>
      </c>
      <c r="D11" s="63">
        <f>P79</f>
        <v>16579.78</v>
      </c>
      <c r="E11" s="3"/>
    </row>
    <row r="12" spans="1:16">
      <c r="A12" s="21"/>
      <c r="B12" s="21"/>
      <c r="C12" s="23" t="s">
        <v>23</v>
      </c>
      <c r="D12" s="24">
        <v>42320</v>
      </c>
      <c r="E12" s="3"/>
    </row>
    <row r="13" spans="1:16" ht="13.5" thickBot="1">
      <c r="A13" s="21"/>
      <c r="B13" s="21"/>
      <c r="C13" s="25"/>
      <c r="D13" s="3"/>
      <c r="E13" s="3"/>
    </row>
    <row r="14" spans="1:16">
      <c r="A14" s="638" t="s">
        <v>3</v>
      </c>
      <c r="B14" s="725" t="s">
        <v>6</v>
      </c>
      <c r="C14" s="641" t="s">
        <v>7</v>
      </c>
      <c r="D14" s="644" t="s">
        <v>5</v>
      </c>
      <c r="E14" s="644" t="s">
        <v>4</v>
      </c>
      <c r="F14" s="653" t="s">
        <v>16</v>
      </c>
      <c r="G14" s="653"/>
      <c r="H14" s="653"/>
      <c r="I14" s="653"/>
      <c r="J14" s="653"/>
      <c r="K14" s="653"/>
      <c r="L14" s="653" t="s">
        <v>17</v>
      </c>
      <c r="M14" s="653"/>
      <c r="N14" s="653"/>
      <c r="O14" s="653"/>
      <c r="P14" s="654"/>
    </row>
    <row r="15" spans="1:16">
      <c r="A15" s="639"/>
      <c r="B15" s="726"/>
      <c r="C15" s="642"/>
      <c r="D15" s="645"/>
      <c r="E15" s="645"/>
      <c r="F15" s="647" t="s">
        <v>40</v>
      </c>
      <c r="G15" s="655" t="s">
        <v>41</v>
      </c>
      <c r="H15" s="655" t="s">
        <v>42</v>
      </c>
      <c r="I15" s="647" t="s">
        <v>43</v>
      </c>
      <c r="J15" s="647" t="s">
        <v>44</v>
      </c>
      <c r="K15" s="647" t="s">
        <v>45</v>
      </c>
      <c r="L15" s="647" t="s">
        <v>46</v>
      </c>
      <c r="M15" s="655" t="s">
        <v>42</v>
      </c>
      <c r="N15" s="647" t="s">
        <v>43</v>
      </c>
      <c r="O15" s="647" t="s">
        <v>44</v>
      </c>
      <c r="P15" s="650" t="s">
        <v>45</v>
      </c>
    </row>
    <row r="16" spans="1:16">
      <c r="A16" s="639"/>
      <c r="B16" s="726"/>
      <c r="C16" s="642"/>
      <c r="D16" s="645"/>
      <c r="E16" s="645"/>
      <c r="F16" s="648"/>
      <c r="G16" s="656"/>
      <c r="H16" s="656"/>
      <c r="I16" s="648"/>
      <c r="J16" s="648"/>
      <c r="K16" s="648"/>
      <c r="L16" s="648"/>
      <c r="M16" s="656"/>
      <c r="N16" s="648"/>
      <c r="O16" s="648"/>
      <c r="P16" s="651"/>
    </row>
    <row r="17" spans="1:20" ht="36" customHeight="1" thickBot="1">
      <c r="A17" s="640"/>
      <c r="B17" s="727"/>
      <c r="C17" s="643"/>
      <c r="D17" s="646"/>
      <c r="E17" s="646"/>
      <c r="F17" s="649"/>
      <c r="G17" s="657"/>
      <c r="H17" s="657"/>
      <c r="I17" s="649"/>
      <c r="J17" s="649"/>
      <c r="K17" s="649"/>
      <c r="L17" s="649"/>
      <c r="M17" s="657"/>
      <c r="N17" s="649"/>
      <c r="O17" s="649"/>
      <c r="P17" s="652"/>
    </row>
    <row r="18" spans="1:20" ht="13.5" thickBot="1">
      <c r="A18" s="48">
        <v>1</v>
      </c>
      <c r="B18" s="49">
        <v>2</v>
      </c>
      <c r="C18" s="49">
        <v>3</v>
      </c>
      <c r="D18" s="49">
        <v>4</v>
      </c>
      <c r="E18" s="50">
        <v>5</v>
      </c>
      <c r="F18" s="49">
        <f>E18+1</f>
        <v>6</v>
      </c>
      <c r="G18" s="49">
        <f t="shared" ref="G18:P18" si="0">F18+1</f>
        <v>7</v>
      </c>
      <c r="H18" s="49">
        <f t="shared" si="0"/>
        <v>8</v>
      </c>
      <c r="I18" s="49">
        <f t="shared" si="0"/>
        <v>9</v>
      </c>
      <c r="J18" s="49">
        <f t="shared" si="0"/>
        <v>10</v>
      </c>
      <c r="K18" s="49">
        <f t="shared" si="0"/>
        <v>11</v>
      </c>
      <c r="L18" s="49">
        <f t="shared" si="0"/>
        <v>12</v>
      </c>
      <c r="M18" s="49">
        <f t="shared" si="0"/>
        <v>13</v>
      </c>
      <c r="N18" s="49">
        <f t="shared" si="0"/>
        <v>14</v>
      </c>
      <c r="O18" s="49">
        <f t="shared" si="0"/>
        <v>15</v>
      </c>
      <c r="P18" s="51">
        <f t="shared" si="0"/>
        <v>16</v>
      </c>
    </row>
    <row r="19" spans="1:20" s="136" customFormat="1">
      <c r="A19" s="172"/>
      <c r="B19" s="173"/>
      <c r="C19" s="174" t="s">
        <v>124</v>
      </c>
      <c r="D19" s="173"/>
      <c r="E19" s="175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7"/>
    </row>
    <row r="20" spans="1:20" s="136" customFormat="1">
      <c r="A20" s="81"/>
      <c r="B20" s="178"/>
      <c r="C20" s="179" t="s">
        <v>93</v>
      </c>
      <c r="D20" s="52"/>
      <c r="E20" s="53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1"/>
    </row>
    <row r="21" spans="1:20" s="136" customFormat="1">
      <c r="A21" s="81"/>
      <c r="B21" s="178"/>
      <c r="C21" s="182" t="s">
        <v>125</v>
      </c>
      <c r="D21" s="52"/>
      <c r="E21" s="53"/>
      <c r="F21" s="180"/>
      <c r="G21" s="180"/>
      <c r="H21" s="180"/>
      <c r="I21" s="180"/>
      <c r="J21" s="180"/>
      <c r="K21" s="180"/>
      <c r="L21" s="183"/>
      <c r="M21" s="183"/>
      <c r="N21" s="183"/>
      <c r="O21" s="183"/>
      <c r="P21" s="181"/>
    </row>
    <row r="22" spans="1:20" s="136" customFormat="1" ht="15">
      <c r="A22" s="81">
        <v>1</v>
      </c>
      <c r="B22" s="82" t="s">
        <v>126</v>
      </c>
      <c r="C22" s="184" t="s">
        <v>127</v>
      </c>
      <c r="D22" s="185" t="s">
        <v>10</v>
      </c>
      <c r="E22" s="186">
        <v>1</v>
      </c>
      <c r="F22" s="187">
        <v>42.58</v>
      </c>
      <c r="G22" s="187">
        <v>5.6</v>
      </c>
      <c r="H22" s="187">
        <f t="shared" ref="H22:H75" si="1">ROUND(F22*G22,2)</f>
        <v>238.45</v>
      </c>
      <c r="I22" s="187">
        <v>2803.81</v>
      </c>
      <c r="J22" s="187">
        <v>236.59</v>
      </c>
      <c r="K22" s="187">
        <f t="shared" ref="K22:K75" si="2">ROUND(SUM(H22:J22),2)</f>
        <v>3278.85</v>
      </c>
      <c r="L22" s="187">
        <f t="shared" ref="L22:L75" si="3">ROUND(E22*F22,2)</f>
        <v>42.58</v>
      </c>
      <c r="M22" s="187">
        <f t="shared" ref="M22:M75" si="4">ROUND(E22*H22,2)</f>
        <v>238.45</v>
      </c>
      <c r="N22" s="187">
        <f t="shared" ref="N22:N75" si="5">ROUND(E22*I22,2)</f>
        <v>2803.81</v>
      </c>
      <c r="O22" s="187">
        <f t="shared" ref="O22:O75" si="6">ROUND(E22*J22,2)</f>
        <v>236.59</v>
      </c>
      <c r="P22" s="188">
        <f t="shared" ref="P22:P75" si="7">ROUND(SUM(M22:O22),2)</f>
        <v>3278.85</v>
      </c>
      <c r="Q22" s="189"/>
      <c r="R22" s="189"/>
      <c r="S22" s="189"/>
      <c r="T22" s="189"/>
    </row>
    <row r="23" spans="1:20" s="136" customFormat="1" ht="22.5">
      <c r="A23" s="81">
        <v>2</v>
      </c>
      <c r="B23" s="82" t="s">
        <v>128</v>
      </c>
      <c r="C23" s="190" t="s">
        <v>129</v>
      </c>
      <c r="D23" s="191" t="s">
        <v>9</v>
      </c>
      <c r="E23" s="186">
        <v>1</v>
      </c>
      <c r="F23" s="192" t="s">
        <v>130</v>
      </c>
      <c r="G23" s="192" t="s">
        <v>130</v>
      </c>
      <c r="H23" s="192" t="s">
        <v>130</v>
      </c>
      <c r="I23" s="192" t="s">
        <v>130</v>
      </c>
      <c r="J23" s="192" t="s">
        <v>130</v>
      </c>
      <c r="K23" s="192" t="s">
        <v>130</v>
      </c>
      <c r="L23" s="192" t="s">
        <v>130</v>
      </c>
      <c r="M23" s="192" t="s">
        <v>130</v>
      </c>
      <c r="N23" s="192" t="s">
        <v>130</v>
      </c>
      <c r="O23" s="192" t="s">
        <v>130</v>
      </c>
      <c r="P23" s="192" t="s">
        <v>130</v>
      </c>
    </row>
    <row r="24" spans="1:20" s="136" customFormat="1" ht="22.5">
      <c r="A24" s="81">
        <v>3</v>
      </c>
      <c r="B24" s="82" t="s">
        <v>131</v>
      </c>
      <c r="C24" s="190" t="s">
        <v>132</v>
      </c>
      <c r="D24" s="191" t="s">
        <v>10</v>
      </c>
      <c r="E24" s="186">
        <v>1</v>
      </c>
      <c r="F24" s="192" t="s">
        <v>130</v>
      </c>
      <c r="G24" s="192" t="s">
        <v>130</v>
      </c>
      <c r="H24" s="192" t="s">
        <v>130</v>
      </c>
      <c r="I24" s="192" t="s">
        <v>130</v>
      </c>
      <c r="J24" s="192" t="s">
        <v>130</v>
      </c>
      <c r="K24" s="192" t="s">
        <v>130</v>
      </c>
      <c r="L24" s="192" t="s">
        <v>130</v>
      </c>
      <c r="M24" s="192" t="s">
        <v>130</v>
      </c>
      <c r="N24" s="192" t="s">
        <v>130</v>
      </c>
      <c r="O24" s="192" t="s">
        <v>130</v>
      </c>
      <c r="P24" s="192" t="s">
        <v>130</v>
      </c>
    </row>
    <row r="25" spans="1:20" s="136" customFormat="1" ht="22.5">
      <c r="A25" s="81">
        <v>4</v>
      </c>
      <c r="B25" s="82" t="s">
        <v>133</v>
      </c>
      <c r="C25" s="190" t="s">
        <v>134</v>
      </c>
      <c r="D25" s="191" t="s">
        <v>10</v>
      </c>
      <c r="E25" s="186">
        <v>1</v>
      </c>
      <c r="F25" s="192" t="s">
        <v>130</v>
      </c>
      <c r="G25" s="192" t="s">
        <v>130</v>
      </c>
      <c r="H25" s="192" t="s">
        <v>130</v>
      </c>
      <c r="I25" s="192" t="s">
        <v>130</v>
      </c>
      <c r="J25" s="192" t="s">
        <v>130</v>
      </c>
      <c r="K25" s="192" t="s">
        <v>130</v>
      </c>
      <c r="L25" s="192" t="s">
        <v>130</v>
      </c>
      <c r="M25" s="192" t="s">
        <v>130</v>
      </c>
      <c r="N25" s="192" t="s">
        <v>130</v>
      </c>
      <c r="O25" s="192" t="s">
        <v>130</v>
      </c>
      <c r="P25" s="192" t="s">
        <v>130</v>
      </c>
    </row>
    <row r="26" spans="1:20" s="136" customFormat="1" ht="22.5">
      <c r="A26" s="81">
        <v>5</v>
      </c>
      <c r="B26" s="82" t="s">
        <v>135</v>
      </c>
      <c r="C26" s="190" t="s">
        <v>136</v>
      </c>
      <c r="D26" s="191" t="s">
        <v>10</v>
      </c>
      <c r="E26" s="186">
        <v>1</v>
      </c>
      <c r="F26" s="192" t="s">
        <v>130</v>
      </c>
      <c r="G26" s="192" t="s">
        <v>130</v>
      </c>
      <c r="H26" s="192" t="s">
        <v>130</v>
      </c>
      <c r="I26" s="192" t="s">
        <v>130</v>
      </c>
      <c r="J26" s="192" t="s">
        <v>130</v>
      </c>
      <c r="K26" s="192" t="s">
        <v>130</v>
      </c>
      <c r="L26" s="192" t="s">
        <v>130</v>
      </c>
      <c r="M26" s="192" t="s">
        <v>130</v>
      </c>
      <c r="N26" s="192" t="s">
        <v>130</v>
      </c>
      <c r="O26" s="192" t="s">
        <v>130</v>
      </c>
      <c r="P26" s="192" t="s">
        <v>130</v>
      </c>
    </row>
    <row r="27" spans="1:20" s="136" customFormat="1" ht="22.5">
      <c r="A27" s="81">
        <v>6</v>
      </c>
      <c r="B27" s="82" t="s">
        <v>137</v>
      </c>
      <c r="C27" s="190" t="s">
        <v>138</v>
      </c>
      <c r="D27" s="191" t="s">
        <v>9</v>
      </c>
      <c r="E27" s="193">
        <v>2</v>
      </c>
      <c r="F27" s="192" t="s">
        <v>130</v>
      </c>
      <c r="G27" s="192" t="s">
        <v>130</v>
      </c>
      <c r="H27" s="192" t="s">
        <v>130</v>
      </c>
      <c r="I27" s="192" t="s">
        <v>130</v>
      </c>
      <c r="J27" s="192" t="s">
        <v>130</v>
      </c>
      <c r="K27" s="192" t="s">
        <v>130</v>
      </c>
      <c r="L27" s="192" t="s">
        <v>130</v>
      </c>
      <c r="M27" s="192" t="s">
        <v>130</v>
      </c>
      <c r="N27" s="192" t="s">
        <v>130</v>
      </c>
      <c r="O27" s="192" t="s">
        <v>130</v>
      </c>
      <c r="P27" s="192" t="s">
        <v>130</v>
      </c>
    </row>
    <row r="28" spans="1:20" s="136" customFormat="1" ht="25.5">
      <c r="A28" s="81">
        <v>7</v>
      </c>
      <c r="B28" s="82" t="s">
        <v>139</v>
      </c>
      <c r="C28" s="190" t="s">
        <v>140</v>
      </c>
      <c r="D28" s="191" t="s">
        <v>10</v>
      </c>
      <c r="E28" s="193">
        <v>1</v>
      </c>
      <c r="F28" s="192" t="s">
        <v>130</v>
      </c>
      <c r="G28" s="192" t="s">
        <v>130</v>
      </c>
      <c r="H28" s="192" t="s">
        <v>130</v>
      </c>
      <c r="I28" s="192" t="s">
        <v>130</v>
      </c>
      <c r="J28" s="192" t="s">
        <v>130</v>
      </c>
      <c r="K28" s="192" t="s">
        <v>130</v>
      </c>
      <c r="L28" s="192" t="s">
        <v>130</v>
      </c>
      <c r="M28" s="192" t="s">
        <v>130</v>
      </c>
      <c r="N28" s="192" t="s">
        <v>130</v>
      </c>
      <c r="O28" s="192" t="s">
        <v>130</v>
      </c>
      <c r="P28" s="192" t="s">
        <v>130</v>
      </c>
    </row>
    <row r="29" spans="1:20" s="136" customFormat="1" ht="22.5">
      <c r="A29" s="81">
        <v>8</v>
      </c>
      <c r="B29" s="82" t="s">
        <v>141</v>
      </c>
      <c r="C29" s="190" t="s">
        <v>142</v>
      </c>
      <c r="D29" s="191" t="s">
        <v>9</v>
      </c>
      <c r="E29" s="193">
        <v>1</v>
      </c>
      <c r="F29" s="192" t="s">
        <v>130</v>
      </c>
      <c r="G29" s="192" t="s">
        <v>130</v>
      </c>
      <c r="H29" s="192" t="s">
        <v>130</v>
      </c>
      <c r="I29" s="192" t="s">
        <v>130</v>
      </c>
      <c r="J29" s="192" t="s">
        <v>130</v>
      </c>
      <c r="K29" s="192" t="s">
        <v>130</v>
      </c>
      <c r="L29" s="192" t="s">
        <v>130</v>
      </c>
      <c r="M29" s="192" t="s">
        <v>130</v>
      </c>
      <c r="N29" s="192" t="s">
        <v>130</v>
      </c>
      <c r="O29" s="192" t="s">
        <v>130</v>
      </c>
      <c r="P29" s="192" t="s">
        <v>130</v>
      </c>
    </row>
    <row r="30" spans="1:20" s="136" customFormat="1" ht="22.5">
      <c r="A30" s="81">
        <v>9</v>
      </c>
      <c r="B30" s="82" t="s">
        <v>143</v>
      </c>
      <c r="C30" s="190" t="s">
        <v>144</v>
      </c>
      <c r="D30" s="191" t="s">
        <v>10</v>
      </c>
      <c r="E30" s="193">
        <v>1</v>
      </c>
      <c r="F30" s="192" t="s">
        <v>130</v>
      </c>
      <c r="G30" s="192" t="s">
        <v>130</v>
      </c>
      <c r="H30" s="192" t="s">
        <v>130</v>
      </c>
      <c r="I30" s="192" t="s">
        <v>130</v>
      </c>
      <c r="J30" s="192" t="s">
        <v>130</v>
      </c>
      <c r="K30" s="192" t="s">
        <v>130</v>
      </c>
      <c r="L30" s="192" t="s">
        <v>130</v>
      </c>
      <c r="M30" s="192" t="s">
        <v>130</v>
      </c>
      <c r="N30" s="192" t="s">
        <v>130</v>
      </c>
      <c r="O30" s="192" t="s">
        <v>130</v>
      </c>
      <c r="P30" s="192" t="s">
        <v>130</v>
      </c>
    </row>
    <row r="31" spans="1:20" s="136" customFormat="1" ht="22.5">
      <c r="A31" s="81">
        <v>10</v>
      </c>
      <c r="B31" s="82" t="s">
        <v>145</v>
      </c>
      <c r="C31" s="190" t="s">
        <v>146</v>
      </c>
      <c r="D31" s="191" t="s">
        <v>9</v>
      </c>
      <c r="E31" s="193">
        <v>2</v>
      </c>
      <c r="F31" s="192" t="s">
        <v>130</v>
      </c>
      <c r="G31" s="192" t="s">
        <v>130</v>
      </c>
      <c r="H31" s="192" t="s">
        <v>130</v>
      </c>
      <c r="I31" s="192" t="s">
        <v>130</v>
      </c>
      <c r="J31" s="192" t="s">
        <v>130</v>
      </c>
      <c r="K31" s="192" t="s">
        <v>130</v>
      </c>
      <c r="L31" s="192" t="s">
        <v>130</v>
      </c>
      <c r="M31" s="192" t="s">
        <v>130</v>
      </c>
      <c r="N31" s="192" t="s">
        <v>130</v>
      </c>
      <c r="O31" s="192" t="s">
        <v>130</v>
      </c>
      <c r="P31" s="192" t="s">
        <v>130</v>
      </c>
    </row>
    <row r="32" spans="1:20" s="136" customFormat="1" ht="22.5">
      <c r="A32" s="81">
        <v>11</v>
      </c>
      <c r="B32" s="82" t="s">
        <v>147</v>
      </c>
      <c r="C32" s="190" t="s">
        <v>148</v>
      </c>
      <c r="D32" s="191" t="s">
        <v>9</v>
      </c>
      <c r="E32" s="193">
        <v>1</v>
      </c>
      <c r="F32" s="192" t="s">
        <v>130</v>
      </c>
      <c r="G32" s="192" t="s">
        <v>130</v>
      </c>
      <c r="H32" s="192" t="s">
        <v>130</v>
      </c>
      <c r="I32" s="192" t="s">
        <v>130</v>
      </c>
      <c r="J32" s="192" t="s">
        <v>130</v>
      </c>
      <c r="K32" s="192" t="s">
        <v>130</v>
      </c>
      <c r="L32" s="192" t="s">
        <v>130</v>
      </c>
      <c r="M32" s="192" t="s">
        <v>130</v>
      </c>
      <c r="N32" s="192" t="s">
        <v>130</v>
      </c>
      <c r="O32" s="192" t="s">
        <v>130</v>
      </c>
      <c r="P32" s="192" t="s">
        <v>130</v>
      </c>
    </row>
    <row r="33" spans="1:20" s="136" customFormat="1" ht="22.5">
      <c r="A33" s="81">
        <v>12</v>
      </c>
      <c r="B33" s="82" t="s">
        <v>149</v>
      </c>
      <c r="C33" s="190" t="s">
        <v>150</v>
      </c>
      <c r="D33" s="191" t="s">
        <v>9</v>
      </c>
      <c r="E33" s="193">
        <v>1</v>
      </c>
      <c r="F33" s="192" t="s">
        <v>130</v>
      </c>
      <c r="G33" s="192" t="s">
        <v>130</v>
      </c>
      <c r="H33" s="192" t="s">
        <v>130</v>
      </c>
      <c r="I33" s="192" t="s">
        <v>130</v>
      </c>
      <c r="J33" s="192" t="s">
        <v>130</v>
      </c>
      <c r="K33" s="192" t="s">
        <v>130</v>
      </c>
      <c r="L33" s="192" t="s">
        <v>130</v>
      </c>
      <c r="M33" s="192" t="s">
        <v>130</v>
      </c>
      <c r="N33" s="192" t="s">
        <v>130</v>
      </c>
      <c r="O33" s="192" t="s">
        <v>130</v>
      </c>
      <c r="P33" s="192" t="s">
        <v>130</v>
      </c>
    </row>
    <row r="34" spans="1:20" s="136" customFormat="1" ht="22.5">
      <c r="A34" s="81">
        <v>13</v>
      </c>
      <c r="B34" s="82" t="s">
        <v>151</v>
      </c>
      <c r="C34" s="190" t="s">
        <v>152</v>
      </c>
      <c r="D34" s="191" t="s">
        <v>9</v>
      </c>
      <c r="E34" s="193">
        <v>1</v>
      </c>
      <c r="F34" s="192" t="s">
        <v>130</v>
      </c>
      <c r="G34" s="192" t="s">
        <v>130</v>
      </c>
      <c r="H34" s="192" t="s">
        <v>130</v>
      </c>
      <c r="I34" s="192" t="s">
        <v>130</v>
      </c>
      <c r="J34" s="192" t="s">
        <v>130</v>
      </c>
      <c r="K34" s="192" t="s">
        <v>130</v>
      </c>
      <c r="L34" s="192" t="s">
        <v>130</v>
      </c>
      <c r="M34" s="192" t="s">
        <v>130</v>
      </c>
      <c r="N34" s="192" t="s">
        <v>130</v>
      </c>
      <c r="O34" s="192" t="s">
        <v>130</v>
      </c>
      <c r="P34" s="192" t="s">
        <v>130</v>
      </c>
    </row>
    <row r="35" spans="1:20" s="136" customFormat="1" ht="22.5">
      <c r="A35" s="81">
        <v>14</v>
      </c>
      <c r="B35" s="82" t="s">
        <v>153</v>
      </c>
      <c r="C35" s="190" t="s">
        <v>154</v>
      </c>
      <c r="D35" s="191" t="s">
        <v>9</v>
      </c>
      <c r="E35" s="193">
        <v>2</v>
      </c>
      <c r="F35" s="192" t="s">
        <v>130</v>
      </c>
      <c r="G35" s="192" t="s">
        <v>130</v>
      </c>
      <c r="H35" s="192" t="s">
        <v>130</v>
      </c>
      <c r="I35" s="192" t="s">
        <v>130</v>
      </c>
      <c r="J35" s="192" t="s">
        <v>130</v>
      </c>
      <c r="K35" s="192" t="s">
        <v>130</v>
      </c>
      <c r="L35" s="192" t="s">
        <v>130</v>
      </c>
      <c r="M35" s="192" t="s">
        <v>130</v>
      </c>
      <c r="N35" s="192" t="s">
        <v>130</v>
      </c>
      <c r="O35" s="192" t="s">
        <v>130</v>
      </c>
      <c r="P35" s="192" t="s">
        <v>130</v>
      </c>
    </row>
    <row r="36" spans="1:20" s="136" customFormat="1">
      <c r="A36" s="81">
        <v>15</v>
      </c>
      <c r="B36" s="82" t="s">
        <v>155</v>
      </c>
      <c r="C36" s="194" t="s">
        <v>156</v>
      </c>
      <c r="D36" s="195" t="s">
        <v>10</v>
      </c>
      <c r="E36" s="196">
        <v>1</v>
      </c>
      <c r="F36" s="197">
        <v>1.94</v>
      </c>
      <c r="G36" s="197">
        <v>5.6</v>
      </c>
      <c r="H36" s="83">
        <f t="shared" si="1"/>
        <v>10.86</v>
      </c>
      <c r="I36" s="83">
        <v>504.74</v>
      </c>
      <c r="J36" s="83">
        <v>39.619999999999997</v>
      </c>
      <c r="K36" s="83">
        <f t="shared" si="2"/>
        <v>555.22</v>
      </c>
      <c r="L36" s="83">
        <f t="shared" si="3"/>
        <v>1.94</v>
      </c>
      <c r="M36" s="83">
        <f t="shared" si="4"/>
        <v>10.86</v>
      </c>
      <c r="N36" s="83">
        <f t="shared" si="5"/>
        <v>504.74</v>
      </c>
      <c r="O36" s="83">
        <f t="shared" si="6"/>
        <v>39.619999999999997</v>
      </c>
      <c r="P36" s="198">
        <f t="shared" si="7"/>
        <v>555.22</v>
      </c>
    </row>
    <row r="37" spans="1:20" s="136" customFormat="1">
      <c r="A37" s="81">
        <v>16</v>
      </c>
      <c r="B37" s="82"/>
      <c r="C37" s="199" t="s">
        <v>157</v>
      </c>
      <c r="D37" s="200"/>
      <c r="E37" s="186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4"/>
    </row>
    <row r="38" spans="1:20" s="136" customFormat="1" ht="27.75">
      <c r="A38" s="81">
        <v>17</v>
      </c>
      <c r="B38" s="82" t="s">
        <v>158</v>
      </c>
      <c r="C38" s="201" t="s">
        <v>159</v>
      </c>
      <c r="D38" s="202" t="s">
        <v>10</v>
      </c>
      <c r="E38" s="67">
        <v>1</v>
      </c>
      <c r="F38" s="83">
        <v>49.4</v>
      </c>
      <c r="G38" s="83">
        <v>5.6</v>
      </c>
      <c r="H38" s="83">
        <f t="shared" si="1"/>
        <v>276.64</v>
      </c>
      <c r="I38" s="83">
        <v>3668.33</v>
      </c>
      <c r="J38" s="83">
        <v>306.27</v>
      </c>
      <c r="K38" s="83">
        <f t="shared" si="2"/>
        <v>4251.24</v>
      </c>
      <c r="L38" s="83">
        <f t="shared" si="3"/>
        <v>49.4</v>
      </c>
      <c r="M38" s="83">
        <f t="shared" si="4"/>
        <v>276.64</v>
      </c>
      <c r="N38" s="83">
        <f t="shared" si="5"/>
        <v>3668.33</v>
      </c>
      <c r="O38" s="83">
        <f t="shared" si="6"/>
        <v>306.27</v>
      </c>
      <c r="P38" s="84">
        <f t="shared" si="7"/>
        <v>4251.24</v>
      </c>
      <c r="Q38" s="189"/>
      <c r="R38" s="189"/>
      <c r="S38" s="189"/>
      <c r="T38" s="189"/>
    </row>
    <row r="39" spans="1:20" s="136" customFormat="1" ht="22.5">
      <c r="A39" s="81">
        <v>18</v>
      </c>
      <c r="B39" s="82" t="s">
        <v>160</v>
      </c>
      <c r="C39" s="190" t="s">
        <v>161</v>
      </c>
      <c r="D39" s="203" t="s">
        <v>9</v>
      </c>
      <c r="E39" s="67">
        <v>1</v>
      </c>
      <c r="F39" s="192" t="s">
        <v>162</v>
      </c>
      <c r="G39" s="192" t="s">
        <v>162</v>
      </c>
      <c r="H39" s="192" t="s">
        <v>162</v>
      </c>
      <c r="I39" s="192" t="s">
        <v>162</v>
      </c>
      <c r="J39" s="192" t="s">
        <v>162</v>
      </c>
      <c r="K39" s="192" t="s">
        <v>162</v>
      </c>
      <c r="L39" s="192" t="s">
        <v>162</v>
      </c>
      <c r="M39" s="192" t="s">
        <v>162</v>
      </c>
      <c r="N39" s="192" t="s">
        <v>162</v>
      </c>
      <c r="O39" s="192" t="s">
        <v>162</v>
      </c>
      <c r="P39" s="192" t="s">
        <v>162</v>
      </c>
    </row>
    <row r="40" spans="1:20" s="136" customFormat="1" ht="22.5">
      <c r="A40" s="81">
        <v>19</v>
      </c>
      <c r="B40" s="82" t="s">
        <v>163</v>
      </c>
      <c r="C40" s="190" t="s">
        <v>164</v>
      </c>
      <c r="D40" s="203" t="s">
        <v>9</v>
      </c>
      <c r="E40" s="67">
        <v>1</v>
      </c>
      <c r="F40" s="192" t="s">
        <v>162</v>
      </c>
      <c r="G40" s="192" t="s">
        <v>162</v>
      </c>
      <c r="H40" s="192" t="s">
        <v>162</v>
      </c>
      <c r="I40" s="192" t="s">
        <v>162</v>
      </c>
      <c r="J40" s="192" t="s">
        <v>162</v>
      </c>
      <c r="K40" s="192" t="s">
        <v>162</v>
      </c>
      <c r="L40" s="192" t="s">
        <v>162</v>
      </c>
      <c r="M40" s="192" t="s">
        <v>162</v>
      </c>
      <c r="N40" s="192" t="s">
        <v>162</v>
      </c>
      <c r="O40" s="192" t="s">
        <v>162</v>
      </c>
      <c r="P40" s="192" t="s">
        <v>162</v>
      </c>
    </row>
    <row r="41" spans="1:20" s="136" customFormat="1" ht="22.5">
      <c r="A41" s="81">
        <v>20</v>
      </c>
      <c r="B41" s="82" t="s">
        <v>165</v>
      </c>
      <c r="C41" s="190" t="s">
        <v>166</v>
      </c>
      <c r="D41" s="203" t="s">
        <v>10</v>
      </c>
      <c r="E41" s="67">
        <v>1</v>
      </c>
      <c r="F41" s="192" t="s">
        <v>162</v>
      </c>
      <c r="G41" s="192" t="s">
        <v>162</v>
      </c>
      <c r="H41" s="192" t="s">
        <v>162</v>
      </c>
      <c r="I41" s="192" t="s">
        <v>162</v>
      </c>
      <c r="J41" s="192" t="s">
        <v>162</v>
      </c>
      <c r="K41" s="192" t="s">
        <v>162</v>
      </c>
      <c r="L41" s="192" t="s">
        <v>162</v>
      </c>
      <c r="M41" s="192" t="s">
        <v>162</v>
      </c>
      <c r="N41" s="192" t="s">
        <v>162</v>
      </c>
      <c r="O41" s="192" t="s">
        <v>162</v>
      </c>
      <c r="P41" s="192" t="s">
        <v>162</v>
      </c>
    </row>
    <row r="42" spans="1:20" s="136" customFormat="1" ht="22.5">
      <c r="A42" s="81">
        <v>21</v>
      </c>
      <c r="B42" s="82" t="s">
        <v>167</v>
      </c>
      <c r="C42" s="190" t="s">
        <v>168</v>
      </c>
      <c r="D42" s="203" t="s">
        <v>9</v>
      </c>
      <c r="E42" s="67">
        <v>1</v>
      </c>
      <c r="F42" s="192" t="s">
        <v>162</v>
      </c>
      <c r="G42" s="192" t="s">
        <v>162</v>
      </c>
      <c r="H42" s="192" t="s">
        <v>162</v>
      </c>
      <c r="I42" s="192" t="s">
        <v>162</v>
      </c>
      <c r="J42" s="192" t="s">
        <v>162</v>
      </c>
      <c r="K42" s="192" t="s">
        <v>162</v>
      </c>
      <c r="L42" s="192" t="s">
        <v>162</v>
      </c>
      <c r="M42" s="192" t="s">
        <v>162</v>
      </c>
      <c r="N42" s="192" t="s">
        <v>162</v>
      </c>
      <c r="O42" s="192" t="s">
        <v>162</v>
      </c>
      <c r="P42" s="192" t="s">
        <v>162</v>
      </c>
    </row>
    <row r="43" spans="1:20" s="136" customFormat="1" ht="22.5">
      <c r="A43" s="81">
        <v>22</v>
      </c>
      <c r="B43" s="82" t="s">
        <v>169</v>
      </c>
      <c r="C43" s="190" t="s">
        <v>170</v>
      </c>
      <c r="D43" s="203" t="s">
        <v>9</v>
      </c>
      <c r="E43" s="67">
        <v>1</v>
      </c>
      <c r="F43" s="192" t="s">
        <v>162</v>
      </c>
      <c r="G43" s="192" t="s">
        <v>162</v>
      </c>
      <c r="H43" s="192" t="s">
        <v>162</v>
      </c>
      <c r="I43" s="192" t="s">
        <v>162</v>
      </c>
      <c r="J43" s="192" t="s">
        <v>162</v>
      </c>
      <c r="K43" s="192" t="s">
        <v>162</v>
      </c>
      <c r="L43" s="192" t="s">
        <v>162</v>
      </c>
      <c r="M43" s="192" t="s">
        <v>162</v>
      </c>
      <c r="N43" s="192" t="s">
        <v>162</v>
      </c>
      <c r="O43" s="192" t="s">
        <v>162</v>
      </c>
      <c r="P43" s="192" t="s">
        <v>162</v>
      </c>
    </row>
    <row r="44" spans="1:20" s="136" customFormat="1" ht="22.5">
      <c r="A44" s="81">
        <v>23</v>
      </c>
      <c r="B44" s="82" t="s">
        <v>171</v>
      </c>
      <c r="C44" s="204" t="s">
        <v>172</v>
      </c>
      <c r="D44" s="203" t="s">
        <v>9</v>
      </c>
      <c r="E44" s="205">
        <v>4</v>
      </c>
      <c r="F44" s="192" t="s">
        <v>162</v>
      </c>
      <c r="G44" s="192" t="s">
        <v>162</v>
      </c>
      <c r="H44" s="192" t="s">
        <v>162</v>
      </c>
      <c r="I44" s="192" t="s">
        <v>162</v>
      </c>
      <c r="J44" s="192" t="s">
        <v>162</v>
      </c>
      <c r="K44" s="192" t="s">
        <v>162</v>
      </c>
      <c r="L44" s="192" t="s">
        <v>162</v>
      </c>
      <c r="M44" s="192" t="s">
        <v>162</v>
      </c>
      <c r="N44" s="192" t="s">
        <v>162</v>
      </c>
      <c r="O44" s="192" t="s">
        <v>162</v>
      </c>
      <c r="P44" s="192" t="s">
        <v>162</v>
      </c>
    </row>
    <row r="45" spans="1:20" s="136" customFormat="1" ht="22.5">
      <c r="A45" s="81">
        <v>24</v>
      </c>
      <c r="B45" s="82" t="s">
        <v>173</v>
      </c>
      <c r="C45" s="190" t="s">
        <v>174</v>
      </c>
      <c r="D45" s="203" t="s">
        <v>9</v>
      </c>
      <c r="E45" s="67">
        <v>1</v>
      </c>
      <c r="F45" s="192" t="s">
        <v>162</v>
      </c>
      <c r="G45" s="192" t="s">
        <v>162</v>
      </c>
      <c r="H45" s="192" t="s">
        <v>162</v>
      </c>
      <c r="I45" s="192" t="s">
        <v>162</v>
      </c>
      <c r="J45" s="192" t="s">
        <v>162</v>
      </c>
      <c r="K45" s="192" t="s">
        <v>162</v>
      </c>
      <c r="L45" s="192" t="s">
        <v>162</v>
      </c>
      <c r="M45" s="192" t="s">
        <v>162</v>
      </c>
      <c r="N45" s="192" t="s">
        <v>162</v>
      </c>
      <c r="O45" s="192" t="s">
        <v>162</v>
      </c>
      <c r="P45" s="192" t="s">
        <v>162</v>
      </c>
    </row>
    <row r="46" spans="1:20" s="136" customFormat="1" ht="22.5">
      <c r="A46" s="81">
        <v>25</v>
      </c>
      <c r="B46" s="82" t="s">
        <v>175</v>
      </c>
      <c r="C46" s="190" t="s">
        <v>176</v>
      </c>
      <c r="D46" s="67" t="s">
        <v>10</v>
      </c>
      <c r="E46" s="186">
        <v>1</v>
      </c>
      <c r="F46" s="192" t="s">
        <v>162</v>
      </c>
      <c r="G46" s="192" t="s">
        <v>162</v>
      </c>
      <c r="H46" s="192" t="s">
        <v>162</v>
      </c>
      <c r="I46" s="192" t="s">
        <v>162</v>
      </c>
      <c r="J46" s="192" t="s">
        <v>162</v>
      </c>
      <c r="K46" s="192" t="s">
        <v>162</v>
      </c>
      <c r="L46" s="192" t="s">
        <v>162</v>
      </c>
      <c r="M46" s="192" t="s">
        <v>162</v>
      </c>
      <c r="N46" s="192" t="s">
        <v>162</v>
      </c>
      <c r="O46" s="192" t="s">
        <v>162</v>
      </c>
      <c r="P46" s="192" t="s">
        <v>162</v>
      </c>
    </row>
    <row r="47" spans="1:20" s="136" customFormat="1" ht="22.5">
      <c r="A47" s="81">
        <v>26</v>
      </c>
      <c r="B47" s="82" t="s">
        <v>177</v>
      </c>
      <c r="C47" s="190" t="s">
        <v>178</v>
      </c>
      <c r="D47" s="67" t="s">
        <v>9</v>
      </c>
      <c r="E47" s="193">
        <v>2</v>
      </c>
      <c r="F47" s="192" t="s">
        <v>162</v>
      </c>
      <c r="G47" s="192" t="s">
        <v>162</v>
      </c>
      <c r="H47" s="192" t="s">
        <v>162</v>
      </c>
      <c r="I47" s="192" t="s">
        <v>162</v>
      </c>
      <c r="J47" s="192" t="s">
        <v>162</v>
      </c>
      <c r="K47" s="192" t="s">
        <v>162</v>
      </c>
      <c r="L47" s="192" t="s">
        <v>162</v>
      </c>
      <c r="M47" s="192" t="s">
        <v>162</v>
      </c>
      <c r="N47" s="192" t="s">
        <v>162</v>
      </c>
      <c r="O47" s="192" t="s">
        <v>162</v>
      </c>
      <c r="P47" s="192" t="s">
        <v>162</v>
      </c>
    </row>
    <row r="48" spans="1:20" s="136" customFormat="1" ht="25.5">
      <c r="A48" s="81">
        <v>27</v>
      </c>
      <c r="B48" s="82" t="s">
        <v>179</v>
      </c>
      <c r="C48" s="190" t="s">
        <v>180</v>
      </c>
      <c r="D48" s="203" t="s">
        <v>10</v>
      </c>
      <c r="E48" s="67">
        <v>1</v>
      </c>
      <c r="F48" s="192" t="s">
        <v>162</v>
      </c>
      <c r="G48" s="192" t="s">
        <v>162</v>
      </c>
      <c r="H48" s="192" t="s">
        <v>162</v>
      </c>
      <c r="I48" s="192" t="s">
        <v>162</v>
      </c>
      <c r="J48" s="192" t="s">
        <v>162</v>
      </c>
      <c r="K48" s="192" t="s">
        <v>162</v>
      </c>
      <c r="L48" s="192" t="s">
        <v>162</v>
      </c>
      <c r="M48" s="192" t="s">
        <v>162</v>
      </c>
      <c r="N48" s="192" t="s">
        <v>162</v>
      </c>
      <c r="O48" s="192" t="s">
        <v>162</v>
      </c>
      <c r="P48" s="192" t="s">
        <v>162</v>
      </c>
    </row>
    <row r="49" spans="1:16" s="136" customFormat="1" ht="22.5">
      <c r="A49" s="81">
        <v>28</v>
      </c>
      <c r="B49" s="82" t="s">
        <v>181</v>
      </c>
      <c r="C49" s="190" t="s">
        <v>142</v>
      </c>
      <c r="D49" s="67" t="s">
        <v>9</v>
      </c>
      <c r="E49" s="193">
        <v>1</v>
      </c>
      <c r="F49" s="192" t="s">
        <v>162</v>
      </c>
      <c r="G49" s="192" t="s">
        <v>162</v>
      </c>
      <c r="H49" s="192" t="s">
        <v>162</v>
      </c>
      <c r="I49" s="192" t="s">
        <v>162</v>
      </c>
      <c r="J49" s="192" t="s">
        <v>162</v>
      </c>
      <c r="K49" s="192" t="s">
        <v>162</v>
      </c>
      <c r="L49" s="192" t="s">
        <v>162</v>
      </c>
      <c r="M49" s="192" t="s">
        <v>162</v>
      </c>
      <c r="N49" s="192" t="s">
        <v>162</v>
      </c>
      <c r="O49" s="192" t="s">
        <v>162</v>
      </c>
      <c r="P49" s="192" t="s">
        <v>162</v>
      </c>
    </row>
    <row r="50" spans="1:16" s="136" customFormat="1" ht="22.5">
      <c r="A50" s="81">
        <v>29</v>
      </c>
      <c r="B50" s="82" t="s">
        <v>182</v>
      </c>
      <c r="C50" s="190" t="s">
        <v>144</v>
      </c>
      <c r="D50" s="67" t="s">
        <v>10</v>
      </c>
      <c r="E50" s="193">
        <v>1</v>
      </c>
      <c r="F50" s="192" t="s">
        <v>162</v>
      </c>
      <c r="G50" s="192" t="s">
        <v>162</v>
      </c>
      <c r="H50" s="192" t="s">
        <v>162</v>
      </c>
      <c r="I50" s="192" t="s">
        <v>162</v>
      </c>
      <c r="J50" s="192" t="s">
        <v>162</v>
      </c>
      <c r="K50" s="192" t="s">
        <v>162</v>
      </c>
      <c r="L50" s="192" t="s">
        <v>162</v>
      </c>
      <c r="M50" s="192" t="s">
        <v>162</v>
      </c>
      <c r="N50" s="192" t="s">
        <v>162</v>
      </c>
      <c r="O50" s="192" t="s">
        <v>162</v>
      </c>
      <c r="P50" s="192" t="s">
        <v>162</v>
      </c>
    </row>
    <row r="51" spans="1:16" s="136" customFormat="1" ht="22.5">
      <c r="A51" s="81">
        <v>30</v>
      </c>
      <c r="B51" s="82" t="s">
        <v>183</v>
      </c>
      <c r="C51" s="190" t="s">
        <v>146</v>
      </c>
      <c r="D51" s="67" t="s">
        <v>9</v>
      </c>
      <c r="E51" s="193">
        <v>2</v>
      </c>
      <c r="F51" s="192" t="s">
        <v>162</v>
      </c>
      <c r="G51" s="192" t="s">
        <v>162</v>
      </c>
      <c r="H51" s="192" t="s">
        <v>162</v>
      </c>
      <c r="I51" s="192" t="s">
        <v>162</v>
      </c>
      <c r="J51" s="192" t="s">
        <v>162</v>
      </c>
      <c r="K51" s="192" t="s">
        <v>162</v>
      </c>
      <c r="L51" s="192" t="s">
        <v>162</v>
      </c>
      <c r="M51" s="192" t="s">
        <v>162</v>
      </c>
      <c r="N51" s="192" t="s">
        <v>162</v>
      </c>
      <c r="O51" s="192" t="s">
        <v>162</v>
      </c>
      <c r="P51" s="192" t="s">
        <v>162</v>
      </c>
    </row>
    <row r="52" spans="1:16" s="136" customFormat="1" ht="22.5">
      <c r="A52" s="81">
        <v>31</v>
      </c>
      <c r="B52" s="82" t="s">
        <v>184</v>
      </c>
      <c r="C52" s="190" t="s">
        <v>148</v>
      </c>
      <c r="D52" s="67" t="s">
        <v>9</v>
      </c>
      <c r="E52" s="193">
        <v>1</v>
      </c>
      <c r="F52" s="192" t="s">
        <v>162</v>
      </c>
      <c r="G52" s="192" t="s">
        <v>162</v>
      </c>
      <c r="H52" s="192" t="s">
        <v>162</v>
      </c>
      <c r="I52" s="192" t="s">
        <v>162</v>
      </c>
      <c r="J52" s="192" t="s">
        <v>162</v>
      </c>
      <c r="K52" s="192" t="s">
        <v>162</v>
      </c>
      <c r="L52" s="192" t="s">
        <v>162</v>
      </c>
      <c r="M52" s="192" t="s">
        <v>162</v>
      </c>
      <c r="N52" s="192" t="s">
        <v>162</v>
      </c>
      <c r="O52" s="192" t="s">
        <v>162</v>
      </c>
      <c r="P52" s="192" t="s">
        <v>162</v>
      </c>
    </row>
    <row r="53" spans="1:16" s="136" customFormat="1" ht="22.5">
      <c r="A53" s="81">
        <v>32</v>
      </c>
      <c r="B53" s="82" t="s">
        <v>185</v>
      </c>
      <c r="C53" s="190" t="s">
        <v>150</v>
      </c>
      <c r="D53" s="67" t="s">
        <v>9</v>
      </c>
      <c r="E53" s="193">
        <v>1</v>
      </c>
      <c r="F53" s="192" t="s">
        <v>162</v>
      </c>
      <c r="G53" s="192" t="s">
        <v>162</v>
      </c>
      <c r="H53" s="192" t="s">
        <v>162</v>
      </c>
      <c r="I53" s="192" t="s">
        <v>162</v>
      </c>
      <c r="J53" s="192" t="s">
        <v>162</v>
      </c>
      <c r="K53" s="192" t="s">
        <v>162</v>
      </c>
      <c r="L53" s="192" t="s">
        <v>162</v>
      </c>
      <c r="M53" s="192" t="s">
        <v>162</v>
      </c>
      <c r="N53" s="192" t="s">
        <v>162</v>
      </c>
      <c r="O53" s="192" t="s">
        <v>162</v>
      </c>
      <c r="P53" s="192" t="s">
        <v>162</v>
      </c>
    </row>
    <row r="54" spans="1:16" s="136" customFormat="1" ht="22.5">
      <c r="A54" s="81">
        <v>33</v>
      </c>
      <c r="B54" s="82" t="s">
        <v>186</v>
      </c>
      <c r="C54" s="190" t="s">
        <v>152</v>
      </c>
      <c r="D54" s="67" t="s">
        <v>9</v>
      </c>
      <c r="E54" s="193">
        <v>1</v>
      </c>
      <c r="F54" s="192" t="s">
        <v>162</v>
      </c>
      <c r="G54" s="192" t="s">
        <v>162</v>
      </c>
      <c r="H54" s="192" t="s">
        <v>162</v>
      </c>
      <c r="I54" s="192" t="s">
        <v>162</v>
      </c>
      <c r="J54" s="192" t="s">
        <v>162</v>
      </c>
      <c r="K54" s="192" t="s">
        <v>162</v>
      </c>
      <c r="L54" s="192" t="s">
        <v>162</v>
      </c>
      <c r="M54" s="192" t="s">
        <v>162</v>
      </c>
      <c r="N54" s="192" t="s">
        <v>162</v>
      </c>
      <c r="O54" s="192" t="s">
        <v>162</v>
      </c>
      <c r="P54" s="192" t="s">
        <v>162</v>
      </c>
    </row>
    <row r="55" spans="1:16" s="136" customFormat="1" ht="22.5">
      <c r="A55" s="81">
        <v>34</v>
      </c>
      <c r="B55" s="82" t="s">
        <v>187</v>
      </c>
      <c r="C55" s="204" t="s">
        <v>154</v>
      </c>
      <c r="D55" s="67" t="s">
        <v>9</v>
      </c>
      <c r="E55" s="193">
        <v>2</v>
      </c>
      <c r="F55" s="192" t="s">
        <v>162</v>
      </c>
      <c r="G55" s="192" t="s">
        <v>162</v>
      </c>
      <c r="H55" s="192" t="s">
        <v>162</v>
      </c>
      <c r="I55" s="192" t="s">
        <v>162</v>
      </c>
      <c r="J55" s="192" t="s">
        <v>162</v>
      </c>
      <c r="K55" s="192" t="s">
        <v>162</v>
      </c>
      <c r="L55" s="192" t="s">
        <v>162</v>
      </c>
      <c r="M55" s="192" t="s">
        <v>162</v>
      </c>
      <c r="N55" s="192" t="s">
        <v>162</v>
      </c>
      <c r="O55" s="192" t="s">
        <v>162</v>
      </c>
      <c r="P55" s="192" t="s">
        <v>162</v>
      </c>
    </row>
    <row r="56" spans="1:16" s="136" customFormat="1" ht="27.75">
      <c r="A56" s="81">
        <v>35</v>
      </c>
      <c r="B56" s="82" t="s">
        <v>188</v>
      </c>
      <c r="C56" s="90" t="s">
        <v>189</v>
      </c>
      <c r="D56" s="203" t="s">
        <v>10</v>
      </c>
      <c r="E56" s="67">
        <v>1</v>
      </c>
      <c r="F56" s="83">
        <v>24.7</v>
      </c>
      <c r="G56" s="83">
        <v>5.6</v>
      </c>
      <c r="H56" s="83">
        <f t="shared" si="1"/>
        <v>138.32</v>
      </c>
      <c r="I56" s="83">
        <v>1409.77</v>
      </c>
      <c r="J56" s="83">
        <v>120.67</v>
      </c>
      <c r="K56" s="83">
        <f t="shared" si="2"/>
        <v>1668.76</v>
      </c>
      <c r="L56" s="83">
        <f t="shared" si="3"/>
        <v>24.7</v>
      </c>
      <c r="M56" s="83">
        <f t="shared" si="4"/>
        <v>138.32</v>
      </c>
      <c r="N56" s="83">
        <f t="shared" si="5"/>
        <v>1409.77</v>
      </c>
      <c r="O56" s="83">
        <f t="shared" si="6"/>
        <v>120.67</v>
      </c>
      <c r="P56" s="84">
        <f t="shared" si="7"/>
        <v>1668.76</v>
      </c>
    </row>
    <row r="57" spans="1:16" s="136" customFormat="1" ht="22.5">
      <c r="A57" s="81">
        <v>36</v>
      </c>
      <c r="B57" s="82" t="s">
        <v>190</v>
      </c>
      <c r="C57" s="206" t="s">
        <v>138</v>
      </c>
      <c r="D57" s="67" t="s">
        <v>10</v>
      </c>
      <c r="E57" s="207">
        <v>2</v>
      </c>
      <c r="F57" s="192" t="s">
        <v>162</v>
      </c>
      <c r="G57" s="192" t="s">
        <v>162</v>
      </c>
      <c r="H57" s="192" t="s">
        <v>162</v>
      </c>
      <c r="I57" s="192" t="s">
        <v>162</v>
      </c>
      <c r="J57" s="192" t="s">
        <v>162</v>
      </c>
      <c r="K57" s="192" t="s">
        <v>162</v>
      </c>
      <c r="L57" s="192" t="s">
        <v>162</v>
      </c>
      <c r="M57" s="192" t="s">
        <v>162</v>
      </c>
      <c r="N57" s="192" t="s">
        <v>162</v>
      </c>
      <c r="O57" s="192" t="s">
        <v>162</v>
      </c>
      <c r="P57" s="192" t="s">
        <v>162</v>
      </c>
    </row>
    <row r="58" spans="1:16" s="136" customFormat="1" ht="22.5">
      <c r="A58" s="81">
        <v>37</v>
      </c>
      <c r="B58" s="82" t="s">
        <v>191</v>
      </c>
      <c r="C58" s="206" t="s">
        <v>192</v>
      </c>
      <c r="D58" s="67" t="s">
        <v>10</v>
      </c>
      <c r="E58" s="67">
        <v>1</v>
      </c>
      <c r="F58" s="192" t="s">
        <v>162</v>
      </c>
      <c r="G58" s="192" t="s">
        <v>162</v>
      </c>
      <c r="H58" s="192" t="s">
        <v>162</v>
      </c>
      <c r="I58" s="192" t="s">
        <v>162</v>
      </c>
      <c r="J58" s="192" t="s">
        <v>162</v>
      </c>
      <c r="K58" s="192" t="s">
        <v>162</v>
      </c>
      <c r="L58" s="192" t="s">
        <v>162</v>
      </c>
      <c r="M58" s="192" t="s">
        <v>162</v>
      </c>
      <c r="N58" s="192" t="s">
        <v>162</v>
      </c>
      <c r="O58" s="192" t="s">
        <v>162</v>
      </c>
      <c r="P58" s="192" t="s">
        <v>162</v>
      </c>
    </row>
    <row r="59" spans="1:16" s="136" customFormat="1" ht="22.5">
      <c r="A59" s="81">
        <v>38</v>
      </c>
      <c r="B59" s="82" t="s">
        <v>193</v>
      </c>
      <c r="C59" s="206" t="s">
        <v>142</v>
      </c>
      <c r="D59" s="67" t="s">
        <v>9</v>
      </c>
      <c r="E59" s="67">
        <v>2</v>
      </c>
      <c r="F59" s="192" t="s">
        <v>162</v>
      </c>
      <c r="G59" s="192" t="s">
        <v>162</v>
      </c>
      <c r="H59" s="192" t="s">
        <v>162</v>
      </c>
      <c r="I59" s="192" t="s">
        <v>162</v>
      </c>
      <c r="J59" s="192" t="s">
        <v>162</v>
      </c>
      <c r="K59" s="192" t="s">
        <v>162</v>
      </c>
      <c r="L59" s="192" t="s">
        <v>162</v>
      </c>
      <c r="M59" s="192" t="s">
        <v>162</v>
      </c>
      <c r="N59" s="192" t="s">
        <v>162</v>
      </c>
      <c r="O59" s="192" t="s">
        <v>162</v>
      </c>
      <c r="P59" s="192" t="s">
        <v>162</v>
      </c>
    </row>
    <row r="60" spans="1:16" s="136" customFormat="1" ht="22.5">
      <c r="A60" s="81">
        <v>39</v>
      </c>
      <c r="B60" s="82" t="s">
        <v>194</v>
      </c>
      <c r="C60" s="206" t="s">
        <v>195</v>
      </c>
      <c r="D60" s="67" t="s">
        <v>9</v>
      </c>
      <c r="E60" s="67" t="s">
        <v>196</v>
      </c>
      <c r="F60" s="192" t="s">
        <v>162</v>
      </c>
      <c r="G60" s="192" t="s">
        <v>162</v>
      </c>
      <c r="H60" s="192" t="s">
        <v>162</v>
      </c>
      <c r="I60" s="192" t="s">
        <v>162</v>
      </c>
      <c r="J60" s="192" t="s">
        <v>162</v>
      </c>
      <c r="K60" s="192" t="s">
        <v>162</v>
      </c>
      <c r="L60" s="192" t="s">
        <v>162</v>
      </c>
      <c r="M60" s="192" t="s">
        <v>162</v>
      </c>
      <c r="N60" s="192" t="s">
        <v>162</v>
      </c>
      <c r="O60" s="192" t="s">
        <v>162</v>
      </c>
      <c r="P60" s="192" t="s">
        <v>162</v>
      </c>
    </row>
    <row r="61" spans="1:16" s="136" customFormat="1" ht="22.5">
      <c r="A61" s="81">
        <v>40</v>
      </c>
      <c r="B61" s="82" t="s">
        <v>197</v>
      </c>
      <c r="C61" s="206" t="s">
        <v>152</v>
      </c>
      <c r="D61" s="67" t="s">
        <v>9</v>
      </c>
      <c r="E61" s="67" t="s">
        <v>196</v>
      </c>
      <c r="F61" s="192" t="s">
        <v>162</v>
      </c>
      <c r="G61" s="192" t="s">
        <v>162</v>
      </c>
      <c r="H61" s="192" t="s">
        <v>162</v>
      </c>
      <c r="I61" s="192" t="s">
        <v>162</v>
      </c>
      <c r="J61" s="192" t="s">
        <v>162</v>
      </c>
      <c r="K61" s="192" t="s">
        <v>162</v>
      </c>
      <c r="L61" s="192" t="s">
        <v>162</v>
      </c>
      <c r="M61" s="192" t="s">
        <v>162</v>
      </c>
      <c r="N61" s="192" t="s">
        <v>162</v>
      </c>
      <c r="O61" s="192" t="s">
        <v>162</v>
      </c>
      <c r="P61" s="192" t="s">
        <v>162</v>
      </c>
    </row>
    <row r="62" spans="1:16" s="136" customFormat="1" ht="22.5">
      <c r="A62" s="81">
        <v>41</v>
      </c>
      <c r="B62" s="82" t="s">
        <v>198</v>
      </c>
      <c r="C62" s="206" t="s">
        <v>129</v>
      </c>
      <c r="D62" s="67" t="s">
        <v>9</v>
      </c>
      <c r="E62" s="67" t="s">
        <v>196</v>
      </c>
      <c r="F62" s="192" t="s">
        <v>162</v>
      </c>
      <c r="G62" s="192" t="s">
        <v>162</v>
      </c>
      <c r="H62" s="192" t="s">
        <v>162</v>
      </c>
      <c r="I62" s="192" t="s">
        <v>162</v>
      </c>
      <c r="J62" s="192" t="s">
        <v>162</v>
      </c>
      <c r="K62" s="192" t="s">
        <v>162</v>
      </c>
      <c r="L62" s="192" t="s">
        <v>162</v>
      </c>
      <c r="M62" s="192" t="s">
        <v>162</v>
      </c>
      <c r="N62" s="192" t="s">
        <v>162</v>
      </c>
      <c r="O62" s="192" t="s">
        <v>162</v>
      </c>
      <c r="P62" s="192" t="s">
        <v>162</v>
      </c>
    </row>
    <row r="63" spans="1:16" s="136" customFormat="1">
      <c r="A63" s="81">
        <v>42</v>
      </c>
      <c r="B63" s="82" t="s">
        <v>199</v>
      </c>
      <c r="C63" s="194" t="s">
        <v>156</v>
      </c>
      <c r="D63" s="195" t="s">
        <v>10</v>
      </c>
      <c r="E63" s="67">
        <v>1</v>
      </c>
      <c r="F63" s="83">
        <v>1.94</v>
      </c>
      <c r="G63" s="83">
        <v>5.6</v>
      </c>
      <c r="H63" s="83">
        <f t="shared" si="1"/>
        <v>10.86</v>
      </c>
      <c r="I63" s="83">
        <v>504.74</v>
      </c>
      <c r="J63" s="83">
        <v>39.619999999999997</v>
      </c>
      <c r="K63" s="83">
        <f t="shared" si="2"/>
        <v>555.22</v>
      </c>
      <c r="L63" s="187">
        <f t="shared" si="3"/>
        <v>1.94</v>
      </c>
      <c r="M63" s="187">
        <f t="shared" si="4"/>
        <v>10.86</v>
      </c>
      <c r="N63" s="187">
        <f t="shared" si="5"/>
        <v>504.74</v>
      </c>
      <c r="O63" s="187">
        <f t="shared" si="6"/>
        <v>39.619999999999997</v>
      </c>
      <c r="P63" s="84">
        <f t="shared" si="7"/>
        <v>555.22</v>
      </c>
    </row>
    <row r="64" spans="1:16" s="136" customFormat="1">
      <c r="A64" s="81">
        <v>43</v>
      </c>
      <c r="B64" s="82"/>
      <c r="C64" s="199" t="s">
        <v>200</v>
      </c>
      <c r="D64" s="195"/>
      <c r="E64" s="67"/>
      <c r="F64" s="83"/>
      <c r="G64" s="83"/>
      <c r="H64" s="83"/>
      <c r="I64" s="83"/>
      <c r="J64" s="83"/>
      <c r="K64" s="83"/>
      <c r="L64" s="187"/>
      <c r="M64" s="187"/>
      <c r="N64" s="187"/>
      <c r="O64" s="187"/>
      <c r="P64" s="84"/>
    </row>
    <row r="65" spans="1:16" s="136" customFormat="1">
      <c r="A65" s="81">
        <v>44</v>
      </c>
      <c r="B65" s="82" t="s">
        <v>201</v>
      </c>
      <c r="C65" s="208" t="s">
        <v>202</v>
      </c>
      <c r="D65" s="209" t="s">
        <v>9</v>
      </c>
      <c r="E65" s="209">
        <v>2</v>
      </c>
      <c r="F65" s="83">
        <v>0.73</v>
      </c>
      <c r="G65" s="83">
        <v>5.6</v>
      </c>
      <c r="H65" s="83">
        <f t="shared" si="1"/>
        <v>4.09</v>
      </c>
      <c r="I65" s="83">
        <v>28.96</v>
      </c>
      <c r="J65" s="83">
        <v>2.6</v>
      </c>
      <c r="K65" s="83">
        <f t="shared" si="2"/>
        <v>35.65</v>
      </c>
      <c r="L65" s="83">
        <f t="shared" si="3"/>
        <v>1.46</v>
      </c>
      <c r="M65" s="83">
        <f t="shared" si="4"/>
        <v>8.18</v>
      </c>
      <c r="N65" s="83">
        <f t="shared" si="5"/>
        <v>57.92</v>
      </c>
      <c r="O65" s="83">
        <f t="shared" si="6"/>
        <v>5.2</v>
      </c>
      <c r="P65" s="84">
        <f t="shared" si="7"/>
        <v>71.3</v>
      </c>
    </row>
    <row r="66" spans="1:16" s="136" customFormat="1">
      <c r="A66" s="81">
        <v>45</v>
      </c>
      <c r="B66" s="82" t="s">
        <v>203</v>
      </c>
      <c r="C66" s="208" t="s">
        <v>204</v>
      </c>
      <c r="D66" s="209" t="s">
        <v>9</v>
      </c>
      <c r="E66" s="209">
        <v>7</v>
      </c>
      <c r="F66" s="83">
        <v>0.73</v>
      </c>
      <c r="G66" s="83">
        <v>5.6</v>
      </c>
      <c r="H66" s="83">
        <f t="shared" si="1"/>
        <v>4.09</v>
      </c>
      <c r="I66" s="83">
        <v>32.39</v>
      </c>
      <c r="J66" s="83">
        <v>2.86</v>
      </c>
      <c r="K66" s="83">
        <f t="shared" si="2"/>
        <v>39.340000000000003</v>
      </c>
      <c r="L66" s="83">
        <f t="shared" si="3"/>
        <v>5.1100000000000003</v>
      </c>
      <c r="M66" s="83">
        <f t="shared" si="4"/>
        <v>28.63</v>
      </c>
      <c r="N66" s="83">
        <f t="shared" si="5"/>
        <v>226.73</v>
      </c>
      <c r="O66" s="83">
        <f t="shared" si="6"/>
        <v>20.02</v>
      </c>
      <c r="P66" s="84">
        <f t="shared" si="7"/>
        <v>275.38</v>
      </c>
    </row>
    <row r="67" spans="1:16" s="136" customFormat="1">
      <c r="A67" s="81">
        <v>46</v>
      </c>
      <c r="B67" s="82" t="s">
        <v>205</v>
      </c>
      <c r="C67" s="208" t="s">
        <v>206</v>
      </c>
      <c r="D67" s="209" t="s">
        <v>9</v>
      </c>
      <c r="E67" s="209">
        <v>4</v>
      </c>
      <c r="F67" s="83">
        <v>0.73</v>
      </c>
      <c r="G67" s="83">
        <v>5.6</v>
      </c>
      <c r="H67" s="83">
        <f t="shared" si="1"/>
        <v>4.09</v>
      </c>
      <c r="I67" s="83">
        <v>34.86</v>
      </c>
      <c r="J67" s="83">
        <v>3.05</v>
      </c>
      <c r="K67" s="83">
        <f t="shared" si="2"/>
        <v>42</v>
      </c>
      <c r="L67" s="83">
        <f t="shared" si="3"/>
        <v>2.92</v>
      </c>
      <c r="M67" s="83">
        <f t="shared" si="4"/>
        <v>16.36</v>
      </c>
      <c r="N67" s="83">
        <f t="shared" si="5"/>
        <v>139.44</v>
      </c>
      <c r="O67" s="83">
        <f t="shared" si="6"/>
        <v>12.2</v>
      </c>
      <c r="P67" s="84">
        <f t="shared" si="7"/>
        <v>168</v>
      </c>
    </row>
    <row r="68" spans="1:16" s="136" customFormat="1">
      <c r="A68" s="81">
        <v>47</v>
      </c>
      <c r="B68" s="82" t="s">
        <v>207</v>
      </c>
      <c r="C68" s="208" t="s">
        <v>208</v>
      </c>
      <c r="D68" s="209" t="s">
        <v>9</v>
      </c>
      <c r="E68" s="209">
        <v>3</v>
      </c>
      <c r="F68" s="83">
        <v>0.73</v>
      </c>
      <c r="G68" s="83">
        <v>5.6</v>
      </c>
      <c r="H68" s="83">
        <f t="shared" si="1"/>
        <v>4.09</v>
      </c>
      <c r="I68" s="83">
        <v>40.75</v>
      </c>
      <c r="J68" s="83">
        <v>3.5</v>
      </c>
      <c r="K68" s="83">
        <f t="shared" si="2"/>
        <v>48.34</v>
      </c>
      <c r="L68" s="83">
        <f t="shared" si="3"/>
        <v>2.19</v>
      </c>
      <c r="M68" s="83">
        <f t="shared" si="4"/>
        <v>12.27</v>
      </c>
      <c r="N68" s="83">
        <f t="shared" si="5"/>
        <v>122.25</v>
      </c>
      <c r="O68" s="83">
        <f t="shared" si="6"/>
        <v>10.5</v>
      </c>
      <c r="P68" s="84">
        <f t="shared" si="7"/>
        <v>145.02000000000001</v>
      </c>
    </row>
    <row r="69" spans="1:16" s="136" customFormat="1">
      <c r="A69" s="81">
        <v>48</v>
      </c>
      <c r="B69" s="82" t="s">
        <v>209</v>
      </c>
      <c r="C69" s="208" t="s">
        <v>210</v>
      </c>
      <c r="D69" s="209" t="s">
        <v>9</v>
      </c>
      <c r="E69" s="209">
        <v>7</v>
      </c>
      <c r="F69" s="83">
        <v>0.73</v>
      </c>
      <c r="G69" s="83">
        <v>5.6</v>
      </c>
      <c r="H69" s="83">
        <f t="shared" si="1"/>
        <v>4.09</v>
      </c>
      <c r="I69" s="83">
        <v>83.69</v>
      </c>
      <c r="J69" s="83">
        <v>6.78</v>
      </c>
      <c r="K69" s="83">
        <f t="shared" si="2"/>
        <v>94.56</v>
      </c>
      <c r="L69" s="83">
        <f t="shared" si="3"/>
        <v>5.1100000000000003</v>
      </c>
      <c r="M69" s="83">
        <f t="shared" si="4"/>
        <v>28.63</v>
      </c>
      <c r="N69" s="83">
        <f t="shared" si="5"/>
        <v>585.83000000000004</v>
      </c>
      <c r="O69" s="83">
        <f t="shared" si="6"/>
        <v>47.46</v>
      </c>
      <c r="P69" s="84">
        <f t="shared" si="7"/>
        <v>661.92</v>
      </c>
    </row>
    <row r="70" spans="1:16" s="136" customFormat="1">
      <c r="A70" s="81">
        <v>49</v>
      </c>
      <c r="B70" s="82" t="s">
        <v>211</v>
      </c>
      <c r="C70" s="208" t="s">
        <v>212</v>
      </c>
      <c r="D70" s="209" t="s">
        <v>9</v>
      </c>
      <c r="E70" s="209">
        <v>2</v>
      </c>
      <c r="F70" s="83">
        <v>0.97</v>
      </c>
      <c r="G70" s="83">
        <v>5.6</v>
      </c>
      <c r="H70" s="83">
        <f t="shared" si="1"/>
        <v>5.43</v>
      </c>
      <c r="I70" s="83">
        <v>153.18</v>
      </c>
      <c r="J70" s="83">
        <v>12.23</v>
      </c>
      <c r="K70" s="83">
        <f t="shared" si="2"/>
        <v>170.84</v>
      </c>
      <c r="L70" s="83">
        <f t="shared" si="3"/>
        <v>1.94</v>
      </c>
      <c r="M70" s="83">
        <f t="shared" si="4"/>
        <v>10.86</v>
      </c>
      <c r="N70" s="83">
        <f t="shared" si="5"/>
        <v>306.36</v>
      </c>
      <c r="O70" s="83">
        <f t="shared" si="6"/>
        <v>24.46</v>
      </c>
      <c r="P70" s="84">
        <f t="shared" si="7"/>
        <v>341.68</v>
      </c>
    </row>
    <row r="71" spans="1:16" s="136" customFormat="1" ht="25.5">
      <c r="A71" s="81">
        <v>50</v>
      </c>
      <c r="B71" s="82" t="s">
        <v>213</v>
      </c>
      <c r="C71" s="171" t="s">
        <v>214</v>
      </c>
      <c r="D71" s="209" t="s">
        <v>10</v>
      </c>
      <c r="E71" s="209">
        <v>2</v>
      </c>
      <c r="F71" s="83">
        <v>0.73</v>
      </c>
      <c r="G71" s="83">
        <v>5.6</v>
      </c>
      <c r="H71" s="83">
        <f t="shared" si="1"/>
        <v>4.09</v>
      </c>
      <c r="I71" s="83">
        <v>106.98</v>
      </c>
      <c r="J71" s="83">
        <v>8.57</v>
      </c>
      <c r="K71" s="83">
        <f t="shared" si="2"/>
        <v>119.64</v>
      </c>
      <c r="L71" s="83">
        <f t="shared" si="3"/>
        <v>1.46</v>
      </c>
      <c r="M71" s="83">
        <f t="shared" si="4"/>
        <v>8.18</v>
      </c>
      <c r="N71" s="83">
        <f t="shared" si="5"/>
        <v>213.96</v>
      </c>
      <c r="O71" s="83">
        <f t="shared" si="6"/>
        <v>17.14</v>
      </c>
      <c r="P71" s="84">
        <f t="shared" si="7"/>
        <v>239.28</v>
      </c>
    </row>
    <row r="72" spans="1:16" s="136" customFormat="1" ht="25.5">
      <c r="A72" s="81">
        <v>51</v>
      </c>
      <c r="B72" s="82" t="s">
        <v>215</v>
      </c>
      <c r="C72" s="171" t="s">
        <v>216</v>
      </c>
      <c r="D72" s="209" t="s">
        <v>10</v>
      </c>
      <c r="E72" s="209">
        <v>2</v>
      </c>
      <c r="F72" s="83">
        <v>0.73</v>
      </c>
      <c r="G72" s="83">
        <v>5.6</v>
      </c>
      <c r="H72" s="83">
        <f t="shared" si="1"/>
        <v>4.09</v>
      </c>
      <c r="I72" s="83">
        <v>150.24</v>
      </c>
      <c r="J72" s="83">
        <v>11.87</v>
      </c>
      <c r="K72" s="83">
        <f t="shared" si="2"/>
        <v>166.2</v>
      </c>
      <c r="L72" s="83">
        <f t="shared" si="3"/>
        <v>1.46</v>
      </c>
      <c r="M72" s="83">
        <f t="shared" si="4"/>
        <v>8.18</v>
      </c>
      <c r="N72" s="83">
        <f t="shared" si="5"/>
        <v>300.48</v>
      </c>
      <c r="O72" s="83">
        <f t="shared" si="6"/>
        <v>23.74</v>
      </c>
      <c r="P72" s="84">
        <f t="shared" si="7"/>
        <v>332.4</v>
      </c>
    </row>
    <row r="73" spans="1:16" s="136" customFormat="1" ht="25.5">
      <c r="A73" s="81">
        <v>52</v>
      </c>
      <c r="B73" s="82" t="s">
        <v>217</v>
      </c>
      <c r="C73" s="171" t="s">
        <v>218</v>
      </c>
      <c r="D73" s="209" t="s">
        <v>10</v>
      </c>
      <c r="E73" s="209">
        <v>7</v>
      </c>
      <c r="F73" s="83">
        <v>0.73</v>
      </c>
      <c r="G73" s="83">
        <v>5.6</v>
      </c>
      <c r="H73" s="83">
        <f t="shared" si="1"/>
        <v>4.09</v>
      </c>
      <c r="I73" s="83">
        <v>171.88</v>
      </c>
      <c r="J73" s="83">
        <v>13.53</v>
      </c>
      <c r="K73" s="83">
        <f t="shared" si="2"/>
        <v>189.5</v>
      </c>
      <c r="L73" s="83">
        <f t="shared" si="3"/>
        <v>5.1100000000000003</v>
      </c>
      <c r="M73" s="83">
        <f t="shared" si="4"/>
        <v>28.63</v>
      </c>
      <c r="N73" s="83">
        <f t="shared" si="5"/>
        <v>1203.1600000000001</v>
      </c>
      <c r="O73" s="83">
        <f t="shared" si="6"/>
        <v>94.71</v>
      </c>
      <c r="P73" s="84">
        <f t="shared" si="7"/>
        <v>1326.5</v>
      </c>
    </row>
    <row r="74" spans="1:16" s="136" customFormat="1" ht="25.5">
      <c r="A74" s="81">
        <v>53</v>
      </c>
      <c r="B74" s="82" t="s">
        <v>219</v>
      </c>
      <c r="C74" s="171" t="s">
        <v>220</v>
      </c>
      <c r="D74" s="209" t="s">
        <v>10</v>
      </c>
      <c r="E74" s="209">
        <v>7</v>
      </c>
      <c r="F74" s="83">
        <v>0.73</v>
      </c>
      <c r="G74" s="83">
        <v>5.6</v>
      </c>
      <c r="H74" s="83">
        <f t="shared" si="1"/>
        <v>4.09</v>
      </c>
      <c r="I74" s="83">
        <v>200</v>
      </c>
      <c r="J74" s="83">
        <v>15.68</v>
      </c>
      <c r="K74" s="83">
        <f t="shared" si="2"/>
        <v>219.77</v>
      </c>
      <c r="L74" s="83">
        <f t="shared" si="3"/>
        <v>5.1100000000000003</v>
      </c>
      <c r="M74" s="83">
        <f t="shared" si="4"/>
        <v>28.63</v>
      </c>
      <c r="N74" s="83">
        <f t="shared" si="5"/>
        <v>1400</v>
      </c>
      <c r="O74" s="83">
        <f t="shared" si="6"/>
        <v>109.76</v>
      </c>
      <c r="P74" s="84">
        <f t="shared" si="7"/>
        <v>1538.39</v>
      </c>
    </row>
    <row r="75" spans="1:16" s="136" customFormat="1" ht="14.25">
      <c r="A75" s="81">
        <v>54</v>
      </c>
      <c r="B75" s="82" t="s">
        <v>221</v>
      </c>
      <c r="C75" s="208" t="s">
        <v>222</v>
      </c>
      <c r="D75" s="11" t="s">
        <v>223</v>
      </c>
      <c r="E75" s="209">
        <v>90</v>
      </c>
      <c r="F75" s="83">
        <v>0.65</v>
      </c>
      <c r="G75" s="83">
        <v>5.6</v>
      </c>
      <c r="H75" s="83">
        <f t="shared" si="1"/>
        <v>3.64</v>
      </c>
      <c r="I75" s="83">
        <v>5.93</v>
      </c>
      <c r="J75" s="83">
        <v>0.33</v>
      </c>
      <c r="K75" s="83">
        <f t="shared" si="2"/>
        <v>9.9</v>
      </c>
      <c r="L75" s="83">
        <f t="shared" si="3"/>
        <v>58.5</v>
      </c>
      <c r="M75" s="83">
        <f t="shared" si="4"/>
        <v>327.60000000000002</v>
      </c>
      <c r="N75" s="83">
        <f t="shared" si="5"/>
        <v>533.70000000000005</v>
      </c>
      <c r="O75" s="83">
        <f t="shared" si="6"/>
        <v>29.7</v>
      </c>
      <c r="P75" s="84">
        <f t="shared" si="7"/>
        <v>891</v>
      </c>
    </row>
    <row r="76" spans="1:16" ht="13.5" thickBot="1">
      <c r="A76" s="75"/>
      <c r="B76" s="76"/>
      <c r="C76" s="77"/>
      <c r="D76" s="78"/>
      <c r="E76" s="79"/>
      <c r="F76" s="62"/>
      <c r="G76" s="62"/>
      <c r="H76" s="62"/>
      <c r="I76" s="62"/>
      <c r="J76" s="62"/>
      <c r="K76" s="62"/>
      <c r="L76" s="210"/>
      <c r="M76" s="210"/>
      <c r="N76" s="210"/>
      <c r="O76" s="210"/>
      <c r="P76" s="80"/>
    </row>
    <row r="77" spans="1:16" s="32" customFormat="1">
      <c r="A77" s="28"/>
      <c r="B77" s="29"/>
      <c r="C77" s="5" t="s">
        <v>21</v>
      </c>
      <c r="D77" s="6"/>
      <c r="E77" s="30"/>
      <c r="F77" s="31"/>
      <c r="G77" s="31"/>
      <c r="H77" s="31"/>
      <c r="I77" s="31"/>
      <c r="J77" s="31"/>
      <c r="K77" s="31"/>
      <c r="L77" s="31">
        <f t="shared" ref="L77:O77" si="8">SUM(L22:L76)</f>
        <v>210.93000000000004</v>
      </c>
      <c r="M77" s="31">
        <f t="shared" si="8"/>
        <v>1181.2799999999997</v>
      </c>
      <c r="N77" s="31">
        <f t="shared" si="8"/>
        <v>13981.22</v>
      </c>
      <c r="O77" s="31">
        <f t="shared" si="8"/>
        <v>1137.6600000000003</v>
      </c>
      <c r="P77" s="70">
        <f>SUM(P22:P76)</f>
        <v>16300.159999999998</v>
      </c>
    </row>
    <row r="78" spans="1:16" s="32" customFormat="1">
      <c r="A78" s="33"/>
      <c r="B78" s="34"/>
      <c r="C78" s="35" t="s">
        <v>22</v>
      </c>
      <c r="D78" s="4"/>
      <c r="E78" s="14"/>
      <c r="F78" s="14"/>
      <c r="G78" s="14"/>
      <c r="H78" s="14"/>
      <c r="I78" s="14"/>
      <c r="J78" s="14"/>
      <c r="K78" s="14"/>
      <c r="L78" s="36"/>
      <c r="M78" s="36"/>
      <c r="N78" s="36">
        <f>ROUND(N77*0.02,2)</f>
        <v>279.62</v>
      </c>
      <c r="O78" s="36"/>
      <c r="P78" s="37">
        <f>ROUND(N78,2)</f>
        <v>279.62</v>
      </c>
    </row>
    <row r="79" spans="1:16" ht="13.5" thickBot="1">
      <c r="A79" s="38"/>
      <c r="B79" s="39"/>
      <c r="C79" s="40" t="s">
        <v>11</v>
      </c>
      <c r="D79" s="7"/>
      <c r="E79" s="41"/>
      <c r="F79" s="41"/>
      <c r="G79" s="41"/>
      <c r="H79" s="41"/>
      <c r="I79" s="41"/>
      <c r="J79" s="41"/>
      <c r="K79" s="41"/>
      <c r="L79" s="42">
        <f>L77+L78</f>
        <v>210.93000000000004</v>
      </c>
      <c r="M79" s="42">
        <f t="shared" ref="M79:O79" si="9">M77+M78</f>
        <v>1181.2799999999997</v>
      </c>
      <c r="N79" s="42">
        <f t="shared" si="9"/>
        <v>14260.84</v>
      </c>
      <c r="O79" s="42">
        <f t="shared" si="9"/>
        <v>1137.6600000000003</v>
      </c>
      <c r="P79" s="43">
        <f>P77+P78</f>
        <v>16579.78</v>
      </c>
    </row>
    <row r="80" spans="1:16">
      <c r="A80" s="56"/>
      <c r="B80" s="56"/>
      <c r="C80" s="56"/>
      <c r="D80" s="56"/>
      <c r="E80" s="56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</row>
    <row r="81" spans="1:16">
      <c r="A81" s="56"/>
      <c r="B81" s="56"/>
      <c r="C81" s="56"/>
      <c r="D81" s="56"/>
      <c r="E81" s="56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</row>
    <row r="82" spans="1:16">
      <c r="A82" s="56"/>
      <c r="B82" s="56"/>
      <c r="C82" s="56"/>
      <c r="D82" s="56"/>
      <c r="E82" s="56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</row>
    <row r="83" spans="1:16">
      <c r="A83" s="56"/>
      <c r="B83" s="56"/>
      <c r="C83" s="56"/>
      <c r="D83" s="56"/>
      <c r="E83" s="56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</row>
    <row r="84" spans="1:16"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</row>
    <row r="85" spans="1:16">
      <c r="B85" s="44" t="s">
        <v>18</v>
      </c>
      <c r="C85" s="58"/>
      <c r="D85" s="44" t="s">
        <v>34</v>
      </c>
      <c r="E85" s="44"/>
      <c r="F85" s="44"/>
      <c r="G85" s="44"/>
      <c r="H85" s="64" t="s">
        <v>19</v>
      </c>
      <c r="I85" s="65"/>
      <c r="J85" s="65"/>
      <c r="K85" s="65"/>
      <c r="L85" s="65"/>
      <c r="M85" s="65"/>
      <c r="N85" s="44" t="s">
        <v>35</v>
      </c>
      <c r="O85" s="57"/>
      <c r="P85" s="57"/>
    </row>
    <row r="86" spans="1:16">
      <c r="B86" s="44"/>
      <c r="C86" s="44"/>
      <c r="D86" s="44"/>
      <c r="E86" s="44"/>
      <c r="F86" s="44"/>
      <c r="G86" s="57"/>
      <c r="H86" s="57"/>
      <c r="I86" s="57"/>
      <c r="J86" s="57"/>
      <c r="K86" s="57"/>
      <c r="L86" s="57"/>
      <c r="M86" s="57"/>
      <c r="N86" s="44" t="s">
        <v>20</v>
      </c>
      <c r="O86" s="57"/>
      <c r="P86" s="57"/>
    </row>
  </sheetData>
  <mergeCells count="18">
    <mergeCell ref="O15:O17"/>
    <mergeCell ref="P15:P17"/>
    <mergeCell ref="L14:P14"/>
    <mergeCell ref="F15:F17"/>
    <mergeCell ref="G15:G17"/>
    <mergeCell ref="H15:H17"/>
    <mergeCell ref="I15:I17"/>
    <mergeCell ref="J15:J17"/>
    <mergeCell ref="K15:K17"/>
    <mergeCell ref="L15:L17"/>
    <mergeCell ref="M15:M17"/>
    <mergeCell ref="N15:N17"/>
    <mergeCell ref="F14:K14"/>
    <mergeCell ref="A14:A17"/>
    <mergeCell ref="B14:B17"/>
    <mergeCell ref="C14:C17"/>
    <mergeCell ref="D14:D17"/>
    <mergeCell ref="E14:E17"/>
  </mergeCells>
  <conditionalFormatting sqref="B22:B75">
    <cfRule type="expression" priority="2" stopIfTrue="1">
      <formula>#REF!</formula>
    </cfRule>
  </conditionalFormatting>
  <conditionalFormatting sqref="B20:B21">
    <cfRule type="expression" priority="1" stopIfTrue="1">
      <formula>#REF!</formula>
    </cfRule>
  </conditionalFormatting>
  <printOptions horizontalCentered="1"/>
  <pageMargins left="0.25" right="0.25" top="0.75" bottom="0.75" header="0.3" footer="0.3"/>
  <pageSetup paperSize="9" scale="67" fitToHeight="0" orientation="landscape" r:id="rId1"/>
  <headerFooter alignWithMargins="0">
    <oddFooter>&amp;R &amp;P</oddFooter>
  </headerFooter>
  <rowBreaks count="1" manualBreakCount="1">
    <brk id="72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P53"/>
  <sheetViews>
    <sheetView view="pageBreakPreview" topLeftCell="A22" zoomScaleNormal="80" zoomScaleSheetLayoutView="100" workbookViewId="0">
      <selection activeCell="Q87" sqref="Q87"/>
    </sheetView>
  </sheetViews>
  <sheetFormatPr defaultColWidth="8.85546875" defaultRowHeight="12.75"/>
  <cols>
    <col min="1" max="1" width="6.5703125" style="20" customWidth="1"/>
    <col min="2" max="2" width="12" style="20" customWidth="1"/>
    <col min="3" max="3" width="71" style="1" customWidth="1"/>
    <col min="4" max="4" width="12.140625" style="1" customWidth="1"/>
    <col min="5" max="5" width="11.7109375" style="1" customWidth="1"/>
    <col min="6" max="13" width="8.85546875" style="1"/>
    <col min="14" max="14" width="9.5703125" style="1" customWidth="1"/>
    <col min="15" max="15" width="8.85546875" style="1"/>
    <col min="16" max="16" width="11.7109375" style="1" customWidth="1"/>
    <col min="17" max="16384" width="8.85546875" style="1"/>
  </cols>
  <sheetData>
    <row r="1" spans="1:16" ht="20.25">
      <c r="A1" s="1"/>
      <c r="B1" s="1"/>
      <c r="C1" s="17" t="s">
        <v>320</v>
      </c>
      <c r="D1" s="18"/>
    </row>
    <row r="2" spans="1:16" ht="18">
      <c r="A2" s="1"/>
      <c r="B2" s="1"/>
      <c r="D2" s="18"/>
    </row>
    <row r="3" spans="1:16" ht="15.75">
      <c r="A3" s="1"/>
      <c r="B3" s="1"/>
      <c r="C3" s="87" t="s">
        <v>0</v>
      </c>
      <c r="D3" s="19"/>
    </row>
    <row r="4" spans="1:16" ht="15.75">
      <c r="A4" s="1"/>
      <c r="B4" s="1"/>
      <c r="D4" s="19"/>
    </row>
    <row r="5" spans="1:16" ht="18">
      <c r="A5" s="1"/>
      <c r="B5" s="1"/>
      <c r="C5" s="47" t="s">
        <v>14</v>
      </c>
      <c r="E5" s="2"/>
    </row>
    <row r="6" spans="1:16" ht="15">
      <c r="A6" s="1"/>
      <c r="B6" s="1"/>
      <c r="C6" s="46" t="s">
        <v>15</v>
      </c>
    </row>
    <row r="7" spans="1:16" ht="15">
      <c r="A7" s="1"/>
      <c r="B7" s="1"/>
      <c r="C7" s="47" t="s">
        <v>36</v>
      </c>
    </row>
    <row r="8" spans="1:16" ht="15">
      <c r="C8" s="46" t="s">
        <v>37</v>
      </c>
    </row>
    <row r="9" spans="1:16" ht="15">
      <c r="C9" s="46" t="s">
        <v>38</v>
      </c>
    </row>
    <row r="10" spans="1:16" ht="15">
      <c r="C10" s="46"/>
    </row>
    <row r="11" spans="1:16">
      <c r="A11" s="21"/>
      <c r="B11" s="21"/>
      <c r="C11" s="22" t="s">
        <v>39</v>
      </c>
      <c r="D11" s="63">
        <f>P46</f>
        <v>13863.550000000001</v>
      </c>
      <c r="E11" s="3"/>
    </row>
    <row r="12" spans="1:16">
      <c r="A12" s="21"/>
      <c r="B12" s="21"/>
      <c r="C12" s="23" t="s">
        <v>23</v>
      </c>
      <c r="D12" s="24">
        <v>42320</v>
      </c>
      <c r="E12" s="3"/>
    </row>
    <row r="13" spans="1:16" ht="13.5" thickBot="1">
      <c r="A13" s="21"/>
      <c r="B13" s="21"/>
      <c r="C13" s="25"/>
      <c r="D13" s="3"/>
      <c r="E13" s="3"/>
    </row>
    <row r="14" spans="1:16">
      <c r="A14" s="638" t="s">
        <v>3</v>
      </c>
      <c r="B14" s="725" t="s">
        <v>6</v>
      </c>
      <c r="C14" s="641" t="s">
        <v>7</v>
      </c>
      <c r="D14" s="644" t="s">
        <v>5</v>
      </c>
      <c r="E14" s="644" t="s">
        <v>4</v>
      </c>
      <c r="F14" s="653" t="s">
        <v>16</v>
      </c>
      <c r="G14" s="653"/>
      <c r="H14" s="653"/>
      <c r="I14" s="653"/>
      <c r="J14" s="653"/>
      <c r="K14" s="653"/>
      <c r="L14" s="653" t="s">
        <v>17</v>
      </c>
      <c r="M14" s="653"/>
      <c r="N14" s="653"/>
      <c r="O14" s="653"/>
      <c r="P14" s="654"/>
    </row>
    <row r="15" spans="1:16">
      <c r="A15" s="639"/>
      <c r="B15" s="726"/>
      <c r="C15" s="642"/>
      <c r="D15" s="645"/>
      <c r="E15" s="645"/>
      <c r="F15" s="647" t="s">
        <v>40</v>
      </c>
      <c r="G15" s="655" t="s">
        <v>41</v>
      </c>
      <c r="H15" s="655" t="s">
        <v>42</v>
      </c>
      <c r="I15" s="647" t="s">
        <v>43</v>
      </c>
      <c r="J15" s="647" t="s">
        <v>44</v>
      </c>
      <c r="K15" s="647" t="s">
        <v>45</v>
      </c>
      <c r="L15" s="647" t="s">
        <v>46</v>
      </c>
      <c r="M15" s="655" t="s">
        <v>42</v>
      </c>
      <c r="N15" s="647" t="s">
        <v>43</v>
      </c>
      <c r="O15" s="647" t="s">
        <v>44</v>
      </c>
      <c r="P15" s="650" t="s">
        <v>45</v>
      </c>
    </row>
    <row r="16" spans="1:16">
      <c r="A16" s="639"/>
      <c r="B16" s="726"/>
      <c r="C16" s="642"/>
      <c r="D16" s="645"/>
      <c r="E16" s="645"/>
      <c r="F16" s="648"/>
      <c r="G16" s="656"/>
      <c r="H16" s="656"/>
      <c r="I16" s="648"/>
      <c r="J16" s="648"/>
      <c r="K16" s="648"/>
      <c r="L16" s="648"/>
      <c r="M16" s="656"/>
      <c r="N16" s="648"/>
      <c r="O16" s="648"/>
      <c r="P16" s="651"/>
    </row>
    <row r="17" spans="1:16" ht="36" customHeight="1" thickBot="1">
      <c r="A17" s="640"/>
      <c r="B17" s="727"/>
      <c r="C17" s="643"/>
      <c r="D17" s="646"/>
      <c r="E17" s="646"/>
      <c r="F17" s="649"/>
      <c r="G17" s="657"/>
      <c r="H17" s="657"/>
      <c r="I17" s="649"/>
      <c r="J17" s="649"/>
      <c r="K17" s="649"/>
      <c r="L17" s="649"/>
      <c r="M17" s="657"/>
      <c r="N17" s="649"/>
      <c r="O17" s="649"/>
      <c r="P17" s="652"/>
    </row>
    <row r="18" spans="1:16" ht="13.5" thickBot="1">
      <c r="A18" s="48">
        <v>1</v>
      </c>
      <c r="B18" s="49">
        <v>2</v>
      </c>
      <c r="C18" s="49">
        <v>3</v>
      </c>
      <c r="D18" s="49">
        <v>4</v>
      </c>
      <c r="E18" s="50">
        <v>5</v>
      </c>
      <c r="F18" s="49">
        <f>E18+1</f>
        <v>6</v>
      </c>
      <c r="G18" s="49">
        <f t="shared" ref="G18:P18" si="0">F18+1</f>
        <v>7</v>
      </c>
      <c r="H18" s="49">
        <f t="shared" si="0"/>
        <v>8</v>
      </c>
      <c r="I18" s="49">
        <f t="shared" si="0"/>
        <v>9</v>
      </c>
      <c r="J18" s="49">
        <f t="shared" si="0"/>
        <v>10</v>
      </c>
      <c r="K18" s="49">
        <f t="shared" si="0"/>
        <v>11</v>
      </c>
      <c r="L18" s="49">
        <f t="shared" si="0"/>
        <v>12</v>
      </c>
      <c r="M18" s="49">
        <f t="shared" si="0"/>
        <v>13</v>
      </c>
      <c r="N18" s="49">
        <f t="shared" si="0"/>
        <v>14</v>
      </c>
      <c r="O18" s="49">
        <f t="shared" si="0"/>
        <v>15</v>
      </c>
      <c r="P18" s="51">
        <f t="shared" si="0"/>
        <v>16</v>
      </c>
    </row>
    <row r="19" spans="1:16" s="136" customFormat="1">
      <c r="A19" s="172"/>
      <c r="B19" s="173"/>
      <c r="C19" s="174" t="s">
        <v>124</v>
      </c>
      <c r="D19" s="173"/>
      <c r="E19" s="175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7"/>
    </row>
    <row r="20" spans="1:16" s="136" customFormat="1">
      <c r="A20" s="81"/>
      <c r="B20" s="178"/>
      <c r="C20" s="179" t="s">
        <v>93</v>
      </c>
      <c r="D20" s="52"/>
      <c r="E20" s="53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1"/>
    </row>
    <row r="21" spans="1:16" s="136" customFormat="1">
      <c r="A21" s="81"/>
      <c r="B21" s="178"/>
      <c r="C21" s="182" t="s">
        <v>125</v>
      </c>
      <c r="D21" s="52"/>
      <c r="E21" s="53"/>
      <c r="F21" s="180"/>
      <c r="G21" s="180"/>
      <c r="H21" s="180"/>
      <c r="I21" s="180"/>
      <c r="J21" s="180"/>
      <c r="K21" s="180"/>
      <c r="L21" s="183"/>
      <c r="M21" s="183"/>
      <c r="N21" s="183"/>
      <c r="O21" s="183"/>
      <c r="P21" s="181"/>
    </row>
    <row r="22" spans="1:16" s="136" customFormat="1" ht="25.5">
      <c r="A22" s="81">
        <v>1</v>
      </c>
      <c r="B22" s="82" t="s">
        <v>225</v>
      </c>
      <c r="C22" s="211" t="s">
        <v>226</v>
      </c>
      <c r="D22" s="67" t="s">
        <v>9</v>
      </c>
      <c r="E22" s="186">
        <v>1</v>
      </c>
      <c r="F22" s="187">
        <v>39.229999999999997</v>
      </c>
      <c r="G22" s="187">
        <v>5.6</v>
      </c>
      <c r="H22" s="187">
        <f t="shared" ref="H22" si="1">ROUND(F22*G22,2)</f>
        <v>219.69</v>
      </c>
      <c r="I22" s="187">
        <v>3772.77</v>
      </c>
      <c r="J22" s="187">
        <v>314.95999999999998</v>
      </c>
      <c r="K22" s="187">
        <f t="shared" ref="K22" si="2">ROUND(SUM(H22:J22),2)</f>
        <v>4307.42</v>
      </c>
      <c r="L22" s="187">
        <f t="shared" ref="L22" si="3">ROUND(E22*F22,2)</f>
        <v>39.229999999999997</v>
      </c>
      <c r="M22" s="187">
        <f t="shared" ref="M22" si="4">ROUND(E22*H22,2)</f>
        <v>219.69</v>
      </c>
      <c r="N22" s="187">
        <f t="shared" ref="N22" si="5">ROUND(E22*I22,2)</f>
        <v>3772.77</v>
      </c>
      <c r="O22" s="187">
        <f t="shared" ref="O22" si="6">ROUND(E22*J22,2)</f>
        <v>314.95999999999998</v>
      </c>
      <c r="P22" s="188">
        <f t="shared" ref="P22" si="7">ROUND(SUM(M22:O22),2)</f>
        <v>4307.42</v>
      </c>
    </row>
    <row r="23" spans="1:16" s="136" customFormat="1" ht="22.5">
      <c r="A23" s="81">
        <v>2</v>
      </c>
      <c r="B23" s="82" t="s">
        <v>227</v>
      </c>
      <c r="C23" s="211" t="s">
        <v>228</v>
      </c>
      <c r="D23" s="185" t="s">
        <v>10</v>
      </c>
      <c r="E23" s="186">
        <v>1</v>
      </c>
      <c r="F23" s="192" t="s">
        <v>130</v>
      </c>
      <c r="G23" s="192" t="s">
        <v>130</v>
      </c>
      <c r="H23" s="192" t="s">
        <v>130</v>
      </c>
      <c r="I23" s="192" t="s">
        <v>130</v>
      </c>
      <c r="J23" s="192" t="s">
        <v>130</v>
      </c>
      <c r="K23" s="192" t="s">
        <v>130</v>
      </c>
      <c r="L23" s="192" t="s">
        <v>130</v>
      </c>
      <c r="M23" s="192" t="s">
        <v>130</v>
      </c>
      <c r="N23" s="192" t="s">
        <v>130</v>
      </c>
      <c r="O23" s="192" t="s">
        <v>130</v>
      </c>
      <c r="P23" s="192" t="s">
        <v>130</v>
      </c>
    </row>
    <row r="24" spans="1:16" s="136" customFormat="1" ht="22.5">
      <c r="A24" s="81">
        <v>3</v>
      </c>
      <c r="B24" s="82" t="s">
        <v>229</v>
      </c>
      <c r="C24" s="211" t="s">
        <v>230</v>
      </c>
      <c r="D24" s="67" t="s">
        <v>10</v>
      </c>
      <c r="E24" s="186">
        <v>1</v>
      </c>
      <c r="F24" s="192" t="s">
        <v>130</v>
      </c>
      <c r="G24" s="192" t="s">
        <v>130</v>
      </c>
      <c r="H24" s="192" t="s">
        <v>130</v>
      </c>
      <c r="I24" s="192" t="s">
        <v>130</v>
      </c>
      <c r="J24" s="192" t="s">
        <v>130</v>
      </c>
      <c r="K24" s="192" t="s">
        <v>130</v>
      </c>
      <c r="L24" s="192" t="s">
        <v>130</v>
      </c>
      <c r="M24" s="192" t="s">
        <v>130</v>
      </c>
      <c r="N24" s="192" t="s">
        <v>130</v>
      </c>
      <c r="O24" s="192" t="s">
        <v>130</v>
      </c>
      <c r="P24" s="192" t="s">
        <v>130</v>
      </c>
    </row>
    <row r="25" spans="1:16" s="136" customFormat="1" ht="22.5">
      <c r="A25" s="81">
        <v>4</v>
      </c>
      <c r="B25" s="82" t="s">
        <v>231</v>
      </c>
      <c r="C25" s="44" t="s">
        <v>232</v>
      </c>
      <c r="D25" s="67" t="s">
        <v>10</v>
      </c>
      <c r="E25" s="186">
        <v>1</v>
      </c>
      <c r="F25" s="192" t="s">
        <v>130</v>
      </c>
      <c r="G25" s="192" t="s">
        <v>130</v>
      </c>
      <c r="H25" s="192" t="s">
        <v>130</v>
      </c>
      <c r="I25" s="192" t="s">
        <v>130</v>
      </c>
      <c r="J25" s="192" t="s">
        <v>130</v>
      </c>
      <c r="K25" s="192" t="s">
        <v>130</v>
      </c>
      <c r="L25" s="192" t="s">
        <v>130</v>
      </c>
      <c r="M25" s="192" t="s">
        <v>130</v>
      </c>
      <c r="N25" s="192" t="s">
        <v>130</v>
      </c>
      <c r="O25" s="192" t="s">
        <v>130</v>
      </c>
      <c r="P25" s="192" t="s">
        <v>130</v>
      </c>
    </row>
    <row r="26" spans="1:16" s="136" customFormat="1" ht="22.5">
      <c r="A26" s="81">
        <v>5</v>
      </c>
      <c r="B26" s="82" t="s">
        <v>233</v>
      </c>
      <c r="C26" s="212" t="s">
        <v>234</v>
      </c>
      <c r="D26" s="67" t="s">
        <v>10</v>
      </c>
      <c r="E26" s="186">
        <v>1</v>
      </c>
      <c r="F26" s="192" t="s">
        <v>130</v>
      </c>
      <c r="G26" s="192" t="s">
        <v>130</v>
      </c>
      <c r="H26" s="192" t="s">
        <v>130</v>
      </c>
      <c r="I26" s="192" t="s">
        <v>130</v>
      </c>
      <c r="J26" s="192" t="s">
        <v>130</v>
      </c>
      <c r="K26" s="192" t="s">
        <v>130</v>
      </c>
      <c r="L26" s="192" t="s">
        <v>130</v>
      </c>
      <c r="M26" s="192" t="s">
        <v>130</v>
      </c>
      <c r="N26" s="192" t="s">
        <v>130</v>
      </c>
      <c r="O26" s="192" t="s">
        <v>130</v>
      </c>
      <c r="P26" s="192" t="s">
        <v>130</v>
      </c>
    </row>
    <row r="27" spans="1:16" s="136" customFormat="1">
      <c r="A27" s="81">
        <v>6</v>
      </c>
      <c r="B27" s="82"/>
      <c r="C27" s="213" t="s">
        <v>157</v>
      </c>
      <c r="D27" s="200"/>
      <c r="E27" s="186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4"/>
    </row>
    <row r="28" spans="1:16" s="136" customFormat="1" ht="38.25">
      <c r="A28" s="81">
        <v>7</v>
      </c>
      <c r="B28" s="82" t="s">
        <v>235</v>
      </c>
      <c r="C28" s="211" t="s">
        <v>236</v>
      </c>
      <c r="D28" s="203" t="s">
        <v>9</v>
      </c>
      <c r="E28" s="67">
        <v>1</v>
      </c>
      <c r="F28" s="187">
        <v>63.77</v>
      </c>
      <c r="G28" s="187">
        <v>5.6</v>
      </c>
      <c r="H28" s="187">
        <f t="shared" ref="H28" si="8">ROUND(F28*G28,2)</f>
        <v>357.11</v>
      </c>
      <c r="I28" s="187">
        <v>4962.08</v>
      </c>
      <c r="J28" s="187">
        <v>414.68</v>
      </c>
      <c r="K28" s="187">
        <f t="shared" ref="K28" si="9">ROUND(SUM(H28:J28),2)</f>
        <v>5733.87</v>
      </c>
      <c r="L28" s="187">
        <f t="shared" ref="L28" si="10">ROUND(E28*F28,2)</f>
        <v>63.77</v>
      </c>
      <c r="M28" s="187">
        <f t="shared" ref="M28" si="11">ROUND(E28*H28,2)</f>
        <v>357.11</v>
      </c>
      <c r="N28" s="187">
        <f t="shared" ref="N28" si="12">ROUND(E28*I28,2)</f>
        <v>4962.08</v>
      </c>
      <c r="O28" s="187">
        <f t="shared" ref="O28" si="13">ROUND(E28*J28,2)</f>
        <v>414.68</v>
      </c>
      <c r="P28" s="188">
        <f t="shared" ref="P28" si="14">ROUND(SUM(M28:O28),2)</f>
        <v>5733.87</v>
      </c>
    </row>
    <row r="29" spans="1:16" s="136" customFormat="1" ht="22.5">
      <c r="A29" s="81">
        <v>8</v>
      </c>
      <c r="B29" s="82" t="s">
        <v>237</v>
      </c>
      <c r="C29" s="44" t="s">
        <v>238</v>
      </c>
      <c r="D29" s="202" t="s">
        <v>10</v>
      </c>
      <c r="E29" s="67">
        <v>1</v>
      </c>
      <c r="F29" s="192" t="s">
        <v>239</v>
      </c>
      <c r="G29" s="192" t="s">
        <v>239</v>
      </c>
      <c r="H29" s="192" t="s">
        <v>239</v>
      </c>
      <c r="I29" s="192" t="s">
        <v>239</v>
      </c>
      <c r="J29" s="192" t="s">
        <v>239</v>
      </c>
      <c r="K29" s="192" t="s">
        <v>239</v>
      </c>
      <c r="L29" s="192" t="s">
        <v>239</v>
      </c>
      <c r="M29" s="192" t="s">
        <v>239</v>
      </c>
      <c r="N29" s="192" t="s">
        <v>239</v>
      </c>
      <c r="O29" s="192" t="s">
        <v>239</v>
      </c>
      <c r="P29" s="192" t="s">
        <v>239</v>
      </c>
    </row>
    <row r="30" spans="1:16" s="136" customFormat="1" ht="22.5">
      <c r="A30" s="81">
        <v>9</v>
      </c>
      <c r="B30" s="82" t="s">
        <v>240</v>
      </c>
      <c r="C30" s="211" t="s">
        <v>241</v>
      </c>
      <c r="D30" s="203" t="s">
        <v>9</v>
      </c>
      <c r="E30" s="67">
        <v>2</v>
      </c>
      <c r="F30" s="192" t="s">
        <v>239</v>
      </c>
      <c r="G30" s="192" t="s">
        <v>239</v>
      </c>
      <c r="H30" s="192" t="s">
        <v>239</v>
      </c>
      <c r="I30" s="192" t="s">
        <v>239</v>
      </c>
      <c r="J30" s="192" t="s">
        <v>239</v>
      </c>
      <c r="K30" s="192" t="s">
        <v>239</v>
      </c>
      <c r="L30" s="192" t="s">
        <v>239</v>
      </c>
      <c r="M30" s="192" t="s">
        <v>239</v>
      </c>
      <c r="N30" s="192" t="s">
        <v>239</v>
      </c>
      <c r="O30" s="192" t="s">
        <v>239</v>
      </c>
      <c r="P30" s="192" t="s">
        <v>239</v>
      </c>
    </row>
    <row r="31" spans="1:16" s="136" customFormat="1" ht="22.5">
      <c r="A31" s="81">
        <v>10</v>
      </c>
      <c r="B31" s="82" t="s">
        <v>242</v>
      </c>
      <c r="C31" s="211" t="s">
        <v>243</v>
      </c>
      <c r="D31" s="203" t="s">
        <v>10</v>
      </c>
      <c r="E31" s="67">
        <v>2</v>
      </c>
      <c r="F31" s="192" t="s">
        <v>239</v>
      </c>
      <c r="G31" s="192" t="s">
        <v>239</v>
      </c>
      <c r="H31" s="192" t="s">
        <v>239</v>
      </c>
      <c r="I31" s="192" t="s">
        <v>239</v>
      </c>
      <c r="J31" s="192" t="s">
        <v>239</v>
      </c>
      <c r="K31" s="192" t="s">
        <v>239</v>
      </c>
      <c r="L31" s="192" t="s">
        <v>239</v>
      </c>
      <c r="M31" s="192" t="s">
        <v>239</v>
      </c>
      <c r="N31" s="192" t="s">
        <v>239</v>
      </c>
      <c r="O31" s="192" t="s">
        <v>239</v>
      </c>
      <c r="P31" s="192" t="s">
        <v>239</v>
      </c>
    </row>
    <row r="32" spans="1:16" s="136" customFormat="1" ht="22.5">
      <c r="A32" s="81">
        <v>11</v>
      </c>
      <c r="B32" s="82" t="s">
        <v>244</v>
      </c>
      <c r="C32" s="212" t="s">
        <v>245</v>
      </c>
      <c r="D32" s="203" t="s">
        <v>9</v>
      </c>
      <c r="E32" s="67">
        <v>1</v>
      </c>
      <c r="F32" s="192" t="s">
        <v>239</v>
      </c>
      <c r="G32" s="192" t="s">
        <v>239</v>
      </c>
      <c r="H32" s="192" t="s">
        <v>239</v>
      </c>
      <c r="I32" s="192" t="s">
        <v>239</v>
      </c>
      <c r="J32" s="192" t="s">
        <v>239</v>
      </c>
      <c r="K32" s="192" t="s">
        <v>239</v>
      </c>
      <c r="L32" s="192" t="s">
        <v>239</v>
      </c>
      <c r="M32" s="192" t="s">
        <v>239</v>
      </c>
      <c r="N32" s="192" t="s">
        <v>239</v>
      </c>
      <c r="O32" s="192" t="s">
        <v>239</v>
      </c>
      <c r="P32" s="192" t="s">
        <v>239</v>
      </c>
    </row>
    <row r="33" spans="1:16" s="136" customFormat="1">
      <c r="A33" s="81">
        <v>12</v>
      </c>
      <c r="B33" s="82"/>
      <c r="C33" s="199" t="s">
        <v>200</v>
      </c>
      <c r="D33" s="195"/>
      <c r="E33" s="67"/>
      <c r="F33" s="83"/>
      <c r="G33" s="83"/>
      <c r="H33" s="83"/>
      <c r="I33" s="83"/>
      <c r="J33" s="83"/>
      <c r="K33" s="83"/>
      <c r="L33" s="187"/>
      <c r="M33" s="187"/>
      <c r="N33" s="187"/>
      <c r="O33" s="187"/>
      <c r="P33" s="84"/>
    </row>
    <row r="34" spans="1:16" s="136" customFormat="1">
      <c r="A34" s="81">
        <v>13</v>
      </c>
      <c r="B34" s="82" t="s">
        <v>246</v>
      </c>
      <c r="C34" s="208" t="s">
        <v>247</v>
      </c>
      <c r="D34" s="209" t="s">
        <v>9</v>
      </c>
      <c r="E34" s="209">
        <v>4</v>
      </c>
      <c r="F34" s="83">
        <v>0.73</v>
      </c>
      <c r="G34" s="83">
        <v>5.6</v>
      </c>
      <c r="H34" s="83">
        <f t="shared" ref="H34:H42" si="15">ROUND(F34*G34,2)</f>
        <v>4.09</v>
      </c>
      <c r="I34" s="83">
        <v>62.22</v>
      </c>
      <c r="J34" s="83">
        <v>5.14</v>
      </c>
      <c r="K34" s="83">
        <f t="shared" ref="K34:K42" si="16">ROUND(SUM(H34:J34),2)</f>
        <v>71.45</v>
      </c>
      <c r="L34" s="83">
        <f t="shared" ref="L34:L42" si="17">ROUND(E34*F34,2)</f>
        <v>2.92</v>
      </c>
      <c r="M34" s="83">
        <f t="shared" ref="M34:M42" si="18">ROUND(E34*H34,2)</f>
        <v>16.36</v>
      </c>
      <c r="N34" s="83">
        <f t="shared" ref="N34:N42" si="19">ROUND(E34*I34,2)</f>
        <v>248.88</v>
      </c>
      <c r="O34" s="83">
        <f t="shared" ref="O34:O42" si="20">ROUND(E34*J34,2)</f>
        <v>20.56</v>
      </c>
      <c r="P34" s="84">
        <f t="shared" ref="P34:P42" si="21">ROUND(SUM(M34:O34),2)</f>
        <v>285.8</v>
      </c>
    </row>
    <row r="35" spans="1:16" s="136" customFormat="1">
      <c r="A35" s="81">
        <v>14</v>
      </c>
      <c r="B35" s="82" t="s">
        <v>248</v>
      </c>
      <c r="C35" s="171" t="s">
        <v>249</v>
      </c>
      <c r="D35" s="209" t="s">
        <v>10</v>
      </c>
      <c r="E35" s="209">
        <v>2</v>
      </c>
      <c r="F35" s="83">
        <v>0.73</v>
      </c>
      <c r="G35" s="83">
        <v>5.6</v>
      </c>
      <c r="H35" s="83">
        <f t="shared" si="15"/>
        <v>4.09</v>
      </c>
      <c r="I35" s="83">
        <v>106.98</v>
      </c>
      <c r="J35" s="83">
        <v>8.57</v>
      </c>
      <c r="K35" s="83">
        <f t="shared" si="16"/>
        <v>119.64</v>
      </c>
      <c r="L35" s="83">
        <f t="shared" si="17"/>
        <v>1.46</v>
      </c>
      <c r="M35" s="83">
        <f t="shared" si="18"/>
        <v>8.18</v>
      </c>
      <c r="N35" s="83">
        <f t="shared" si="19"/>
        <v>213.96</v>
      </c>
      <c r="O35" s="83">
        <f t="shared" si="20"/>
        <v>17.14</v>
      </c>
      <c r="P35" s="84">
        <f t="shared" si="21"/>
        <v>239.28</v>
      </c>
    </row>
    <row r="36" spans="1:16" s="136" customFormat="1">
      <c r="A36" s="81">
        <v>15</v>
      </c>
      <c r="B36" s="82" t="s">
        <v>250</v>
      </c>
      <c r="C36" s="171" t="s">
        <v>251</v>
      </c>
      <c r="D36" s="209" t="s">
        <v>10</v>
      </c>
      <c r="E36" s="209">
        <v>4</v>
      </c>
      <c r="F36" s="83">
        <v>0.73</v>
      </c>
      <c r="G36" s="83">
        <v>5.6</v>
      </c>
      <c r="H36" s="83">
        <f t="shared" si="15"/>
        <v>4.09</v>
      </c>
      <c r="I36" s="83">
        <v>171.88</v>
      </c>
      <c r="J36" s="83">
        <v>13.53</v>
      </c>
      <c r="K36" s="83">
        <f t="shared" si="16"/>
        <v>189.5</v>
      </c>
      <c r="L36" s="83">
        <f t="shared" si="17"/>
        <v>2.92</v>
      </c>
      <c r="M36" s="83">
        <f t="shared" si="18"/>
        <v>16.36</v>
      </c>
      <c r="N36" s="83">
        <f t="shared" si="19"/>
        <v>687.52</v>
      </c>
      <c r="O36" s="83">
        <f t="shared" si="20"/>
        <v>54.12</v>
      </c>
      <c r="P36" s="84">
        <f t="shared" si="21"/>
        <v>758</v>
      </c>
    </row>
    <row r="37" spans="1:16" s="136" customFormat="1">
      <c r="A37" s="81">
        <v>16</v>
      </c>
      <c r="B37" s="82" t="s">
        <v>252</v>
      </c>
      <c r="C37" s="171" t="s">
        <v>253</v>
      </c>
      <c r="D37" s="209" t="s">
        <v>10</v>
      </c>
      <c r="E37" s="209">
        <v>1</v>
      </c>
      <c r="F37" s="83">
        <v>0.73</v>
      </c>
      <c r="G37" s="83">
        <v>5.6</v>
      </c>
      <c r="H37" s="83">
        <f t="shared" si="15"/>
        <v>4.09</v>
      </c>
      <c r="I37" s="83">
        <v>200</v>
      </c>
      <c r="J37" s="83">
        <v>15.68</v>
      </c>
      <c r="K37" s="83">
        <f t="shared" si="16"/>
        <v>219.77</v>
      </c>
      <c r="L37" s="83">
        <f t="shared" si="17"/>
        <v>0.73</v>
      </c>
      <c r="M37" s="83">
        <f t="shared" si="18"/>
        <v>4.09</v>
      </c>
      <c r="N37" s="83">
        <f t="shared" si="19"/>
        <v>200</v>
      </c>
      <c r="O37" s="83">
        <f t="shared" si="20"/>
        <v>15.68</v>
      </c>
      <c r="P37" s="84">
        <f t="shared" si="21"/>
        <v>219.77</v>
      </c>
    </row>
    <row r="38" spans="1:16" s="136" customFormat="1">
      <c r="A38" s="81">
        <v>17</v>
      </c>
      <c r="B38" s="82" t="s">
        <v>254</v>
      </c>
      <c r="C38" s="171" t="s">
        <v>255</v>
      </c>
      <c r="D38" s="209" t="s">
        <v>8</v>
      </c>
      <c r="E38" s="209">
        <v>6</v>
      </c>
      <c r="F38" s="83">
        <v>0.69</v>
      </c>
      <c r="G38" s="83">
        <v>5.6</v>
      </c>
      <c r="H38" s="83">
        <f t="shared" si="15"/>
        <v>3.86</v>
      </c>
      <c r="I38" s="83">
        <v>1.88</v>
      </c>
      <c r="J38" s="83">
        <v>0.1</v>
      </c>
      <c r="K38" s="83">
        <f t="shared" si="16"/>
        <v>5.84</v>
      </c>
      <c r="L38" s="83">
        <f t="shared" si="17"/>
        <v>4.1399999999999997</v>
      </c>
      <c r="M38" s="83">
        <f t="shared" si="18"/>
        <v>23.16</v>
      </c>
      <c r="N38" s="83">
        <f t="shared" si="19"/>
        <v>11.28</v>
      </c>
      <c r="O38" s="83">
        <f t="shared" si="20"/>
        <v>0.6</v>
      </c>
      <c r="P38" s="84">
        <f t="shared" si="21"/>
        <v>35.04</v>
      </c>
    </row>
    <row r="39" spans="1:16" s="136" customFormat="1">
      <c r="A39" s="81">
        <v>18</v>
      </c>
      <c r="B39" s="82" t="s">
        <v>256</v>
      </c>
      <c r="C39" s="171" t="s">
        <v>257</v>
      </c>
      <c r="D39" s="209" t="s">
        <v>8</v>
      </c>
      <c r="E39" s="209">
        <v>11</v>
      </c>
      <c r="F39" s="83">
        <v>1.45</v>
      </c>
      <c r="G39" s="83">
        <v>5.6</v>
      </c>
      <c r="H39" s="83">
        <f t="shared" si="15"/>
        <v>8.1199999999999992</v>
      </c>
      <c r="I39" s="83">
        <v>10.24</v>
      </c>
      <c r="J39" s="83">
        <v>0.52</v>
      </c>
      <c r="K39" s="83">
        <f t="shared" si="16"/>
        <v>18.88</v>
      </c>
      <c r="L39" s="83">
        <f t="shared" si="17"/>
        <v>15.95</v>
      </c>
      <c r="M39" s="83">
        <f t="shared" si="18"/>
        <v>89.32</v>
      </c>
      <c r="N39" s="83">
        <f t="shared" si="19"/>
        <v>112.64</v>
      </c>
      <c r="O39" s="83">
        <f t="shared" si="20"/>
        <v>5.72</v>
      </c>
      <c r="P39" s="84">
        <f t="shared" si="21"/>
        <v>207.68</v>
      </c>
    </row>
    <row r="40" spans="1:16" s="136" customFormat="1">
      <c r="A40" s="81">
        <v>19</v>
      </c>
      <c r="B40" s="82" t="s">
        <v>258</v>
      </c>
      <c r="C40" s="171" t="s">
        <v>259</v>
      </c>
      <c r="D40" s="209" t="s">
        <v>8</v>
      </c>
      <c r="E40" s="209">
        <v>3</v>
      </c>
      <c r="F40" s="83">
        <v>1.45</v>
      </c>
      <c r="G40" s="83">
        <v>5.6</v>
      </c>
      <c r="H40" s="83">
        <f t="shared" si="15"/>
        <v>8.1199999999999992</v>
      </c>
      <c r="I40" s="83">
        <v>12.8</v>
      </c>
      <c r="J40" s="83">
        <v>0.57999999999999996</v>
      </c>
      <c r="K40" s="83">
        <f t="shared" si="16"/>
        <v>21.5</v>
      </c>
      <c r="L40" s="83">
        <f t="shared" si="17"/>
        <v>4.3499999999999996</v>
      </c>
      <c r="M40" s="83">
        <f t="shared" si="18"/>
        <v>24.36</v>
      </c>
      <c r="N40" s="83">
        <f t="shared" si="19"/>
        <v>38.4</v>
      </c>
      <c r="O40" s="83">
        <f t="shared" si="20"/>
        <v>1.74</v>
      </c>
      <c r="P40" s="84">
        <f t="shared" si="21"/>
        <v>64.5</v>
      </c>
    </row>
    <row r="41" spans="1:16" s="136" customFormat="1">
      <c r="A41" s="81">
        <v>20</v>
      </c>
      <c r="B41" s="82" t="s">
        <v>260</v>
      </c>
      <c r="C41" s="171" t="s">
        <v>261</v>
      </c>
      <c r="D41" s="209" t="s">
        <v>120</v>
      </c>
      <c r="E41" s="209">
        <v>90</v>
      </c>
      <c r="F41" s="83">
        <v>1.2</v>
      </c>
      <c r="G41" s="83">
        <v>5.6</v>
      </c>
      <c r="H41" s="83">
        <f t="shared" si="15"/>
        <v>6.72</v>
      </c>
      <c r="I41" s="83">
        <v>12.31</v>
      </c>
      <c r="J41" s="83">
        <v>0.57999999999999996</v>
      </c>
      <c r="K41" s="83">
        <f t="shared" si="16"/>
        <v>19.61</v>
      </c>
      <c r="L41" s="83">
        <f t="shared" si="17"/>
        <v>108</v>
      </c>
      <c r="M41" s="83">
        <f t="shared" si="18"/>
        <v>604.79999999999995</v>
      </c>
      <c r="N41" s="83">
        <f t="shared" si="19"/>
        <v>1107.9000000000001</v>
      </c>
      <c r="O41" s="83">
        <f t="shared" si="20"/>
        <v>52.2</v>
      </c>
      <c r="P41" s="84">
        <f t="shared" si="21"/>
        <v>1764.9</v>
      </c>
    </row>
    <row r="42" spans="1:16" s="136" customFormat="1" ht="25.5">
      <c r="A42" s="81">
        <v>21</v>
      </c>
      <c r="B42" s="82" t="s">
        <v>262</v>
      </c>
      <c r="C42" s="171" t="s">
        <v>263</v>
      </c>
      <c r="D42" s="11" t="s">
        <v>10</v>
      </c>
      <c r="E42" s="209">
        <v>3</v>
      </c>
      <c r="F42" s="83">
        <v>0.26</v>
      </c>
      <c r="G42" s="83">
        <v>5.6</v>
      </c>
      <c r="H42" s="83">
        <f t="shared" si="15"/>
        <v>1.46</v>
      </c>
      <c r="I42" s="83">
        <v>4.92</v>
      </c>
      <c r="J42" s="83">
        <v>0.25</v>
      </c>
      <c r="K42" s="83">
        <f t="shared" si="16"/>
        <v>6.63</v>
      </c>
      <c r="L42" s="83">
        <f t="shared" si="17"/>
        <v>0.78</v>
      </c>
      <c r="M42" s="83">
        <f t="shared" si="18"/>
        <v>4.38</v>
      </c>
      <c r="N42" s="83">
        <f t="shared" si="19"/>
        <v>14.76</v>
      </c>
      <c r="O42" s="83">
        <f t="shared" si="20"/>
        <v>0.75</v>
      </c>
      <c r="P42" s="84">
        <f t="shared" si="21"/>
        <v>19.89</v>
      </c>
    </row>
    <row r="43" spans="1:16" ht="13.5" thickBot="1">
      <c r="A43" s="75"/>
      <c r="B43" s="76"/>
      <c r="C43" s="77"/>
      <c r="D43" s="78"/>
      <c r="E43" s="79"/>
      <c r="F43" s="62"/>
      <c r="G43" s="62"/>
      <c r="H43" s="62"/>
      <c r="I43" s="62"/>
      <c r="J43" s="62"/>
      <c r="K43" s="62"/>
      <c r="L43" s="210"/>
      <c r="M43" s="210"/>
      <c r="N43" s="210"/>
      <c r="O43" s="210"/>
      <c r="P43" s="80"/>
    </row>
    <row r="44" spans="1:16" s="32" customFormat="1">
      <c r="A44" s="28"/>
      <c r="B44" s="29"/>
      <c r="C44" s="5" t="s">
        <v>21</v>
      </c>
      <c r="D44" s="6"/>
      <c r="E44" s="30"/>
      <c r="F44" s="31"/>
      <c r="G44" s="31"/>
      <c r="H44" s="31"/>
      <c r="I44" s="31"/>
      <c r="J44" s="31"/>
      <c r="K44" s="31"/>
      <c r="L44" s="31">
        <f t="shared" ref="L44:O44" si="22">SUM(L22:L43)</f>
        <v>244.25</v>
      </c>
      <c r="M44" s="31">
        <f t="shared" si="22"/>
        <v>1367.81</v>
      </c>
      <c r="N44" s="31">
        <f t="shared" si="22"/>
        <v>11370.189999999999</v>
      </c>
      <c r="O44" s="31">
        <f t="shared" si="22"/>
        <v>898.15</v>
      </c>
      <c r="P44" s="70">
        <f>SUM(P22:P43)</f>
        <v>13636.150000000001</v>
      </c>
    </row>
    <row r="45" spans="1:16" s="32" customFormat="1">
      <c r="A45" s="33"/>
      <c r="B45" s="34"/>
      <c r="C45" s="35" t="s">
        <v>22</v>
      </c>
      <c r="D45" s="4"/>
      <c r="E45" s="14"/>
      <c r="F45" s="14"/>
      <c r="G45" s="14"/>
      <c r="H45" s="14"/>
      <c r="I45" s="14"/>
      <c r="J45" s="14"/>
      <c r="K45" s="14"/>
      <c r="L45" s="36"/>
      <c r="M45" s="36"/>
      <c r="N45" s="36">
        <f>ROUND(N44*0.02,2)</f>
        <v>227.4</v>
      </c>
      <c r="O45" s="36"/>
      <c r="P45" s="37">
        <f>ROUND(N45,2)</f>
        <v>227.4</v>
      </c>
    </row>
    <row r="46" spans="1:16" ht="13.5" thickBot="1">
      <c r="A46" s="38"/>
      <c r="B46" s="39"/>
      <c r="C46" s="40" t="s">
        <v>11</v>
      </c>
      <c r="D46" s="7"/>
      <c r="E46" s="41"/>
      <c r="F46" s="41"/>
      <c r="G46" s="41"/>
      <c r="H46" s="41"/>
      <c r="I46" s="41"/>
      <c r="J46" s="41"/>
      <c r="K46" s="41"/>
      <c r="L46" s="42">
        <f>L44+L45</f>
        <v>244.25</v>
      </c>
      <c r="M46" s="42">
        <f t="shared" ref="M46:O46" si="23">M44+M45</f>
        <v>1367.81</v>
      </c>
      <c r="N46" s="42">
        <f t="shared" si="23"/>
        <v>11597.589999999998</v>
      </c>
      <c r="O46" s="42">
        <f t="shared" si="23"/>
        <v>898.15</v>
      </c>
      <c r="P46" s="43">
        <f>P44+P45</f>
        <v>13863.550000000001</v>
      </c>
    </row>
    <row r="47" spans="1:16">
      <c r="A47" s="56"/>
      <c r="B47" s="56"/>
      <c r="C47" s="56"/>
      <c r="D47" s="56"/>
      <c r="E47" s="56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</row>
    <row r="48" spans="1:16">
      <c r="A48" s="56"/>
      <c r="B48" s="56"/>
      <c r="C48" s="56"/>
      <c r="D48" s="56"/>
      <c r="E48" s="56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</row>
    <row r="49" spans="1:16">
      <c r="A49" s="56"/>
      <c r="B49" s="56"/>
      <c r="C49" s="56"/>
      <c r="D49" s="56"/>
      <c r="E49" s="56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</row>
    <row r="50" spans="1:16">
      <c r="A50" s="56"/>
      <c r="B50" s="56"/>
      <c r="C50" s="56"/>
      <c r="D50" s="56"/>
      <c r="E50" s="56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</row>
    <row r="51" spans="1:16"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</row>
    <row r="52" spans="1:16">
      <c r="B52" s="44" t="s">
        <v>18</v>
      </c>
      <c r="C52" s="58"/>
      <c r="D52" s="44" t="s">
        <v>34</v>
      </c>
      <c r="E52" s="44"/>
      <c r="F52" s="44"/>
      <c r="G52" s="44"/>
      <c r="H52" s="64" t="s">
        <v>19</v>
      </c>
      <c r="I52" s="65"/>
      <c r="J52" s="65"/>
      <c r="K52" s="65"/>
      <c r="L52" s="65"/>
      <c r="M52" s="65"/>
      <c r="N52" s="44" t="s">
        <v>35</v>
      </c>
      <c r="O52" s="57"/>
      <c r="P52" s="57"/>
    </row>
    <row r="53" spans="1:16">
      <c r="B53" s="44"/>
      <c r="C53" s="44"/>
      <c r="D53" s="44"/>
      <c r="E53" s="44"/>
      <c r="F53" s="44"/>
      <c r="G53" s="57"/>
      <c r="H53" s="57"/>
      <c r="I53" s="57"/>
      <c r="J53" s="57"/>
      <c r="K53" s="57"/>
      <c r="L53" s="57"/>
      <c r="M53" s="57"/>
      <c r="N53" s="44" t="s">
        <v>20</v>
      </c>
      <c r="O53" s="57"/>
      <c r="P53" s="57"/>
    </row>
  </sheetData>
  <mergeCells count="18">
    <mergeCell ref="O15:O17"/>
    <mergeCell ref="P15:P17"/>
    <mergeCell ref="L14:P14"/>
    <mergeCell ref="F15:F17"/>
    <mergeCell ref="G15:G17"/>
    <mergeCell ref="H15:H17"/>
    <mergeCell ref="I15:I17"/>
    <mergeCell ref="J15:J17"/>
    <mergeCell ref="K15:K17"/>
    <mergeCell ref="L15:L17"/>
    <mergeCell ref="M15:M17"/>
    <mergeCell ref="N15:N17"/>
    <mergeCell ref="F14:K14"/>
    <mergeCell ref="A14:A17"/>
    <mergeCell ref="B14:B17"/>
    <mergeCell ref="C14:C17"/>
    <mergeCell ref="D14:D17"/>
    <mergeCell ref="E14:E17"/>
  </mergeCells>
  <conditionalFormatting sqref="B27 B33:B37 B41:B42">
    <cfRule type="expression" priority="8" stopIfTrue="1">
      <formula>#REF!</formula>
    </cfRule>
  </conditionalFormatting>
  <conditionalFormatting sqref="B20:B21">
    <cfRule type="expression" priority="7" stopIfTrue="1">
      <formula>#REF!</formula>
    </cfRule>
  </conditionalFormatting>
  <conditionalFormatting sqref="B22">
    <cfRule type="expression" priority="6" stopIfTrue="1">
      <formula>#REF!</formula>
    </cfRule>
  </conditionalFormatting>
  <conditionalFormatting sqref="B28">
    <cfRule type="expression" priority="5" stopIfTrue="1">
      <formula>#REF!</formula>
    </cfRule>
  </conditionalFormatting>
  <conditionalFormatting sqref="B23:B26">
    <cfRule type="expression" priority="4" stopIfTrue="1">
      <formula>#REF!</formula>
    </cfRule>
  </conditionalFormatting>
  <conditionalFormatting sqref="B29:B32">
    <cfRule type="expression" priority="3" stopIfTrue="1">
      <formula>#REF!</formula>
    </cfRule>
  </conditionalFormatting>
  <conditionalFormatting sqref="B38:B39">
    <cfRule type="expression" priority="2" stopIfTrue="1">
      <formula>#REF!</formula>
    </cfRule>
  </conditionalFormatting>
  <conditionalFormatting sqref="B40">
    <cfRule type="expression" priority="1" stopIfTrue="1">
      <formula>#REF!</formula>
    </cfRule>
  </conditionalFormatting>
  <printOptions horizontalCentered="1"/>
  <pageMargins left="0.25" right="0.25" top="0.75" bottom="0.75" header="0.3" footer="0.3"/>
  <pageSetup paperSize="9" scale="67" fitToHeight="0" orientation="landscape" r:id="rId1"/>
  <headerFooter alignWithMargins="0">
    <oddFooter>&amp;R &amp;P</oddFooter>
  </headerFooter>
  <rowBreaks count="1" manualBreakCount="1">
    <brk id="39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SheetLayoutView="100" workbookViewId="0"/>
  </sheetViews>
  <sheetFormatPr defaultColWidth="8.85546875" defaultRowHeight="12.75"/>
  <cols>
    <col min="1" max="1" width="5.7109375" style="138" customWidth="1"/>
    <col min="2" max="2" width="50.7109375" style="136" customWidth="1"/>
    <col min="3" max="15" width="10.7109375" style="136" customWidth="1"/>
    <col min="16" max="16384" width="8.85546875" style="136"/>
  </cols>
  <sheetData>
    <row r="1" spans="1:19" ht="18">
      <c r="A1" s="136"/>
      <c r="C1" s="231"/>
    </row>
    <row r="2" spans="1:19" ht="15.75">
      <c r="A2" s="136"/>
      <c r="B2" s="472" t="s">
        <v>447</v>
      </c>
      <c r="C2" s="232"/>
    </row>
    <row r="3" spans="1:19" ht="15.75">
      <c r="A3" s="136"/>
      <c r="C3" s="232"/>
    </row>
    <row r="4" spans="1:19" ht="15">
      <c r="B4" s="233"/>
    </row>
    <row r="5" spans="1:19">
      <c r="A5" s="234"/>
      <c r="B5" s="98" t="s">
        <v>39</v>
      </c>
      <c r="C5" s="258">
        <f>O27</f>
        <v>0</v>
      </c>
      <c r="D5" s="135"/>
    </row>
    <row r="6" spans="1:19" ht="13.5" thickBot="1">
      <c r="A6" s="234"/>
      <c r="B6" s="25"/>
      <c r="C6" s="135"/>
      <c r="D6" s="135"/>
    </row>
    <row r="7" spans="1:19" ht="12.75" customHeight="1">
      <c r="A7" s="638" t="s">
        <v>326</v>
      </c>
      <c r="B7" s="686" t="s">
        <v>7</v>
      </c>
      <c r="C7" s="689" t="s">
        <v>5</v>
      </c>
      <c r="D7" s="689" t="s">
        <v>4</v>
      </c>
      <c r="E7" s="653" t="s">
        <v>16</v>
      </c>
      <c r="F7" s="653"/>
      <c r="G7" s="653"/>
      <c r="H7" s="653"/>
      <c r="I7" s="653"/>
      <c r="J7" s="653"/>
      <c r="K7" s="653" t="s">
        <v>17</v>
      </c>
      <c r="L7" s="653"/>
      <c r="M7" s="653"/>
      <c r="N7" s="653"/>
      <c r="O7" s="654"/>
    </row>
    <row r="8" spans="1:19">
      <c r="A8" s="639"/>
      <c r="B8" s="687"/>
      <c r="C8" s="645"/>
      <c r="D8" s="645"/>
      <c r="E8" s="692" t="s">
        <v>40</v>
      </c>
      <c r="F8" s="695" t="s">
        <v>41</v>
      </c>
      <c r="G8" s="695" t="s">
        <v>42</v>
      </c>
      <c r="H8" s="692" t="s">
        <v>43</v>
      </c>
      <c r="I8" s="692" t="s">
        <v>44</v>
      </c>
      <c r="J8" s="692" t="s">
        <v>45</v>
      </c>
      <c r="K8" s="692" t="s">
        <v>46</v>
      </c>
      <c r="L8" s="695" t="s">
        <v>42</v>
      </c>
      <c r="M8" s="692" t="s">
        <v>43</v>
      </c>
      <c r="N8" s="692" t="s">
        <v>44</v>
      </c>
      <c r="O8" s="698" t="s">
        <v>45</v>
      </c>
    </row>
    <row r="9" spans="1:19">
      <c r="A9" s="639"/>
      <c r="B9" s="687"/>
      <c r="C9" s="645"/>
      <c r="D9" s="645"/>
      <c r="E9" s="693"/>
      <c r="F9" s="696"/>
      <c r="G9" s="696"/>
      <c r="H9" s="693"/>
      <c r="I9" s="693"/>
      <c r="J9" s="693"/>
      <c r="K9" s="693"/>
      <c r="L9" s="696"/>
      <c r="M9" s="693"/>
      <c r="N9" s="693"/>
      <c r="O9" s="699"/>
    </row>
    <row r="10" spans="1:19" ht="39.950000000000003" customHeight="1" thickBot="1">
      <c r="A10" s="640"/>
      <c r="B10" s="688"/>
      <c r="C10" s="646"/>
      <c r="D10" s="646"/>
      <c r="E10" s="694"/>
      <c r="F10" s="697"/>
      <c r="G10" s="697"/>
      <c r="H10" s="694"/>
      <c r="I10" s="694"/>
      <c r="J10" s="694"/>
      <c r="K10" s="694"/>
      <c r="L10" s="697"/>
      <c r="M10" s="694"/>
      <c r="N10" s="694"/>
      <c r="O10" s="700"/>
    </row>
    <row r="11" spans="1:19" s="291" customFormat="1" ht="12" thickBot="1">
      <c r="A11" s="294">
        <v>1</v>
      </c>
      <c r="B11" s="295">
        <v>3</v>
      </c>
      <c r="C11" s="295">
        <v>4</v>
      </c>
      <c r="D11" s="296">
        <v>5</v>
      </c>
      <c r="E11" s="295">
        <f>D11+1</f>
        <v>6</v>
      </c>
      <c r="F11" s="295">
        <f t="shared" ref="F11:O11" si="0">E11+1</f>
        <v>7</v>
      </c>
      <c r="G11" s="295">
        <f t="shared" si="0"/>
        <v>8</v>
      </c>
      <c r="H11" s="295">
        <f t="shared" si="0"/>
        <v>9</v>
      </c>
      <c r="I11" s="295">
        <f t="shared" si="0"/>
        <v>10</v>
      </c>
      <c r="J11" s="295">
        <f t="shared" si="0"/>
        <v>11</v>
      </c>
      <c r="K11" s="295">
        <f t="shared" si="0"/>
        <v>12</v>
      </c>
      <c r="L11" s="295">
        <f t="shared" si="0"/>
        <v>13</v>
      </c>
      <c r="M11" s="295">
        <f t="shared" si="0"/>
        <v>14</v>
      </c>
      <c r="N11" s="295">
        <f t="shared" si="0"/>
        <v>15</v>
      </c>
      <c r="O11" s="297">
        <f t="shared" si="0"/>
        <v>16</v>
      </c>
    </row>
    <row r="12" spans="1:19">
      <c r="A12" s="269"/>
      <c r="B12" s="282" t="s">
        <v>124</v>
      </c>
      <c r="C12" s="270"/>
      <c r="D12" s="272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8"/>
    </row>
    <row r="13" spans="1:19">
      <c r="A13" s="81"/>
      <c r="B13" s="68" t="s">
        <v>298</v>
      </c>
      <c r="C13" s="52"/>
      <c r="D13" s="53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1"/>
    </row>
    <row r="14" spans="1:19">
      <c r="A14" s="81"/>
      <c r="B14" s="261" t="s">
        <v>305</v>
      </c>
      <c r="C14" s="259"/>
      <c r="D14" s="26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1"/>
    </row>
    <row r="15" spans="1:19">
      <c r="A15" s="81">
        <v>1</v>
      </c>
      <c r="B15" s="278" t="s">
        <v>306</v>
      </c>
      <c r="C15" s="279" t="s">
        <v>10</v>
      </c>
      <c r="D15" s="280">
        <v>1</v>
      </c>
      <c r="E15" s="83"/>
      <c r="F15" s="83"/>
      <c r="G15" s="83"/>
      <c r="H15" s="83"/>
      <c r="I15" s="83"/>
      <c r="J15" s="83">
        <f t="shared" ref="J15" si="1">ROUND(SUM(G15:I15),2)</f>
        <v>0</v>
      </c>
      <c r="K15" s="83">
        <f t="shared" ref="K15" si="2">ROUND(D15*E15,2)</f>
        <v>0</v>
      </c>
      <c r="L15" s="83">
        <f t="shared" ref="L15" si="3">ROUND(D15*G15,2)</f>
        <v>0</v>
      </c>
      <c r="M15" s="83">
        <f t="shared" ref="M15" si="4">ROUND(D15*H15,2)</f>
        <v>0</v>
      </c>
      <c r="N15" s="83">
        <f t="shared" ref="N15" si="5">ROUND(D15*I15,2)</f>
        <v>0</v>
      </c>
      <c r="O15" s="84">
        <f t="shared" ref="O15" si="6">ROUND(SUM(L15:N15),2)</f>
        <v>0</v>
      </c>
      <c r="P15" s="189"/>
      <c r="Q15" s="189"/>
      <c r="R15" s="189"/>
      <c r="S15" s="189"/>
    </row>
    <row r="16" spans="1:19">
      <c r="A16" s="81"/>
      <c r="B16" s="261" t="s">
        <v>304</v>
      </c>
      <c r="C16" s="281"/>
      <c r="D16" s="281"/>
      <c r="E16" s="192"/>
      <c r="F16" s="83"/>
      <c r="G16" s="192"/>
      <c r="H16" s="192"/>
      <c r="I16" s="192"/>
      <c r="J16" s="83"/>
      <c r="K16" s="83"/>
      <c r="L16" s="83"/>
      <c r="M16" s="83"/>
      <c r="N16" s="83"/>
      <c r="O16" s="84"/>
    </row>
    <row r="17" spans="1:15">
      <c r="A17" s="81">
        <v>2</v>
      </c>
      <c r="B17" s="206" t="s">
        <v>307</v>
      </c>
      <c r="C17" s="67" t="s">
        <v>8</v>
      </c>
      <c r="D17" s="69">
        <v>150</v>
      </c>
      <c r="E17" s="83"/>
      <c r="F17" s="83"/>
      <c r="G17" s="83"/>
      <c r="H17" s="83"/>
      <c r="I17" s="83"/>
      <c r="J17" s="83">
        <f t="shared" ref="J17:J23" si="7">ROUND(SUM(G17:I17),2)</f>
        <v>0</v>
      </c>
      <c r="K17" s="83">
        <f t="shared" ref="K17:K23" si="8">ROUND(D17*E17,2)</f>
        <v>0</v>
      </c>
      <c r="L17" s="83">
        <f t="shared" ref="L17:L23" si="9">ROUND(D17*G17,2)</f>
        <v>0</v>
      </c>
      <c r="M17" s="83">
        <f t="shared" ref="M17:M23" si="10">ROUND(D17*H17,2)</f>
        <v>0</v>
      </c>
      <c r="N17" s="83">
        <f t="shared" ref="N17:N23" si="11">ROUND(D17*I17,2)</f>
        <v>0</v>
      </c>
      <c r="O17" s="84">
        <f t="shared" ref="O17:O23" si="12">ROUND(SUM(L17:N17),2)</f>
        <v>0</v>
      </c>
    </row>
    <row r="18" spans="1:15">
      <c r="A18" s="81">
        <v>3</v>
      </c>
      <c r="B18" s="206" t="s">
        <v>308</v>
      </c>
      <c r="C18" s="67" t="s">
        <v>8</v>
      </c>
      <c r="D18" s="69">
        <v>22</v>
      </c>
      <c r="E18" s="83"/>
      <c r="F18" s="83"/>
      <c r="G18" s="83"/>
      <c r="H18" s="83"/>
      <c r="I18" s="83"/>
      <c r="J18" s="83">
        <f t="shared" si="7"/>
        <v>0</v>
      </c>
      <c r="K18" s="83">
        <f t="shared" si="8"/>
        <v>0</v>
      </c>
      <c r="L18" s="83">
        <f t="shared" si="9"/>
        <v>0</v>
      </c>
      <c r="M18" s="83">
        <f t="shared" si="10"/>
        <v>0</v>
      </c>
      <c r="N18" s="83">
        <f t="shared" si="11"/>
        <v>0</v>
      </c>
      <c r="O18" s="84">
        <f t="shared" si="12"/>
        <v>0</v>
      </c>
    </row>
    <row r="19" spans="1:15">
      <c r="A19" s="81">
        <v>4</v>
      </c>
      <c r="B19" s="206" t="s">
        <v>309</v>
      </c>
      <c r="C19" s="67" t="s">
        <v>8</v>
      </c>
      <c r="D19" s="69">
        <v>120</v>
      </c>
      <c r="E19" s="83"/>
      <c r="F19" s="83"/>
      <c r="G19" s="83"/>
      <c r="H19" s="83"/>
      <c r="I19" s="83"/>
      <c r="J19" s="83">
        <f t="shared" si="7"/>
        <v>0</v>
      </c>
      <c r="K19" s="83">
        <f t="shared" si="8"/>
        <v>0</v>
      </c>
      <c r="L19" s="83">
        <f t="shared" si="9"/>
        <v>0</v>
      </c>
      <c r="M19" s="83">
        <f t="shared" si="10"/>
        <v>0</v>
      </c>
      <c r="N19" s="83">
        <f t="shared" si="11"/>
        <v>0</v>
      </c>
      <c r="O19" s="84">
        <f t="shared" si="12"/>
        <v>0</v>
      </c>
    </row>
    <row r="20" spans="1:15">
      <c r="A20" s="81"/>
      <c r="B20" s="261" t="s">
        <v>310</v>
      </c>
      <c r="C20" s="67"/>
      <c r="D20" s="69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4"/>
    </row>
    <row r="21" spans="1:15">
      <c r="A21" s="81">
        <v>5</v>
      </c>
      <c r="B21" s="206" t="s">
        <v>311</v>
      </c>
      <c r="C21" s="67" t="s">
        <v>8</v>
      </c>
      <c r="D21" s="69">
        <v>65</v>
      </c>
      <c r="E21" s="83"/>
      <c r="F21" s="83"/>
      <c r="G21" s="83"/>
      <c r="H21" s="83"/>
      <c r="I21" s="83"/>
      <c r="J21" s="83">
        <f t="shared" si="7"/>
        <v>0</v>
      </c>
      <c r="K21" s="83">
        <f t="shared" si="8"/>
        <v>0</v>
      </c>
      <c r="L21" s="83">
        <f t="shared" si="9"/>
        <v>0</v>
      </c>
      <c r="M21" s="83">
        <f t="shared" si="10"/>
        <v>0</v>
      </c>
      <c r="N21" s="83">
        <f t="shared" si="11"/>
        <v>0</v>
      </c>
      <c r="O21" s="84">
        <f t="shared" si="12"/>
        <v>0</v>
      </c>
    </row>
    <row r="22" spans="1:15">
      <c r="A22" s="81">
        <v>6</v>
      </c>
      <c r="B22" s="206" t="s">
        <v>312</v>
      </c>
      <c r="C22" s="67" t="s">
        <v>313</v>
      </c>
      <c r="D22" s="69">
        <v>2</v>
      </c>
      <c r="E22" s="83"/>
      <c r="F22" s="83"/>
      <c r="G22" s="83"/>
      <c r="H22" s="83"/>
      <c r="I22" s="83"/>
      <c r="J22" s="83">
        <f t="shared" si="7"/>
        <v>0</v>
      </c>
      <c r="K22" s="83">
        <f t="shared" si="8"/>
        <v>0</v>
      </c>
      <c r="L22" s="83">
        <f t="shared" si="9"/>
        <v>0</v>
      </c>
      <c r="M22" s="83">
        <f t="shared" si="10"/>
        <v>0</v>
      </c>
      <c r="N22" s="83">
        <f t="shared" si="11"/>
        <v>0</v>
      </c>
      <c r="O22" s="84">
        <f t="shared" si="12"/>
        <v>0</v>
      </c>
    </row>
    <row r="23" spans="1:15">
      <c r="A23" s="81">
        <v>7</v>
      </c>
      <c r="B23" s="206" t="s">
        <v>314</v>
      </c>
      <c r="C23" s="67" t="s">
        <v>9</v>
      </c>
      <c r="D23" s="69">
        <v>5</v>
      </c>
      <c r="E23" s="83"/>
      <c r="F23" s="83"/>
      <c r="G23" s="83"/>
      <c r="H23" s="83"/>
      <c r="I23" s="83"/>
      <c r="J23" s="83">
        <f t="shared" si="7"/>
        <v>0</v>
      </c>
      <c r="K23" s="83">
        <f t="shared" si="8"/>
        <v>0</v>
      </c>
      <c r="L23" s="83">
        <f t="shared" si="9"/>
        <v>0</v>
      </c>
      <c r="M23" s="83">
        <f t="shared" si="10"/>
        <v>0</v>
      </c>
      <c r="N23" s="83">
        <f t="shared" si="11"/>
        <v>0</v>
      </c>
      <c r="O23" s="84">
        <f t="shared" si="12"/>
        <v>0</v>
      </c>
    </row>
    <row r="24" spans="1:15" ht="13.5" thickBot="1">
      <c r="A24" s="273"/>
      <c r="B24" s="283"/>
      <c r="C24" s="284"/>
      <c r="D24" s="285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77"/>
    </row>
    <row r="25" spans="1:15" s="128" customFormat="1">
      <c r="A25" s="250"/>
      <c r="B25" s="91" t="s">
        <v>21</v>
      </c>
      <c r="C25" s="220"/>
      <c r="D25" s="197"/>
      <c r="E25" s="197"/>
      <c r="F25" s="197"/>
      <c r="G25" s="197"/>
      <c r="H25" s="197"/>
      <c r="I25" s="197"/>
      <c r="J25" s="197"/>
      <c r="K25" s="197">
        <f>SUM(K15:K24)</f>
        <v>0</v>
      </c>
      <c r="L25" s="197">
        <f t="shared" ref="L25:O25" si="13">SUM(L15:L24)</f>
        <v>0</v>
      </c>
      <c r="M25" s="197">
        <f t="shared" si="13"/>
        <v>0</v>
      </c>
      <c r="N25" s="197">
        <f t="shared" si="13"/>
        <v>0</v>
      </c>
      <c r="O25" s="197">
        <f t="shared" si="13"/>
        <v>0</v>
      </c>
    </row>
    <row r="26" spans="1:15" s="128" customFormat="1">
      <c r="A26" s="81"/>
      <c r="B26" s="35" t="s">
        <v>594</v>
      </c>
      <c r="C26" s="130"/>
      <c r="D26" s="83"/>
      <c r="E26" s="83"/>
      <c r="F26" s="83"/>
      <c r="G26" s="83"/>
      <c r="H26" s="83"/>
      <c r="I26" s="83"/>
      <c r="J26" s="83"/>
      <c r="K26" s="36"/>
      <c r="L26" s="36"/>
      <c r="M26" s="36"/>
      <c r="N26" s="36"/>
      <c r="O26" s="37">
        <f>ROUND(M26,2)</f>
        <v>0</v>
      </c>
    </row>
    <row r="27" spans="1:15" ht="13.5" thickBot="1">
      <c r="A27" s="131"/>
      <c r="B27" s="40" t="s">
        <v>11</v>
      </c>
      <c r="C27" s="133"/>
      <c r="D27" s="246"/>
      <c r="E27" s="246"/>
      <c r="F27" s="246"/>
      <c r="G27" s="246"/>
      <c r="H27" s="246"/>
      <c r="I27" s="246"/>
      <c r="J27" s="246"/>
      <c r="K27" s="42">
        <f>K25+K26</f>
        <v>0</v>
      </c>
      <c r="L27" s="42">
        <f t="shared" ref="L27:N27" si="14">L25+L26</f>
        <v>0</v>
      </c>
      <c r="M27" s="42">
        <f t="shared" si="14"/>
        <v>0</v>
      </c>
      <c r="N27" s="42">
        <f t="shared" si="14"/>
        <v>0</v>
      </c>
      <c r="O27" s="43">
        <f>O25+O26</f>
        <v>0</v>
      </c>
    </row>
    <row r="28" spans="1:15">
      <c r="A28" s="215"/>
      <c r="B28" s="215"/>
      <c r="C28" s="215"/>
      <c r="D28" s="215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</row>
  </sheetData>
  <mergeCells count="17">
    <mergeCell ref="A7:A10"/>
    <mergeCell ref="B7:B10"/>
    <mergeCell ref="C7:C10"/>
    <mergeCell ref="D7:D10"/>
    <mergeCell ref="N8:N10"/>
    <mergeCell ref="O8:O10"/>
    <mergeCell ref="K7:O7"/>
    <mergeCell ref="E8:E10"/>
    <mergeCell ref="F8:F10"/>
    <mergeCell ref="G8:G10"/>
    <mergeCell ref="H8:H10"/>
    <mergeCell ref="I8:I10"/>
    <mergeCell ref="J8:J10"/>
    <mergeCell ref="K8:K10"/>
    <mergeCell ref="L8:L10"/>
    <mergeCell ref="M8:M10"/>
    <mergeCell ref="E7:J7"/>
  </mergeCells>
  <pageMargins left="0.25" right="0.25" top="0.75" bottom="0.75" header="0.3" footer="0.3"/>
  <pageSetup paperSize="9" scale="74" fitToHeight="0" orientation="landscape" r:id="rId1"/>
  <headerFooter>
    <oddFooter>&amp;R&amp;P no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="85" zoomScaleNormal="85" zoomScaleSheetLayoutView="100" workbookViewId="0">
      <selection activeCell="D38" sqref="D38"/>
    </sheetView>
  </sheetViews>
  <sheetFormatPr defaultColWidth="8.85546875" defaultRowHeight="12.75"/>
  <cols>
    <col min="1" max="1" width="5.7109375" style="138" customWidth="1"/>
    <col min="2" max="2" width="50.7109375" style="136" customWidth="1"/>
    <col min="3" max="15" width="10.7109375" style="136" customWidth="1"/>
    <col min="16" max="16384" width="8.85546875" style="136"/>
  </cols>
  <sheetData>
    <row r="1" spans="1:15" ht="18">
      <c r="A1" s="136"/>
      <c r="B1" s="470"/>
      <c r="C1" s="231"/>
    </row>
    <row r="2" spans="1:15" ht="15.75">
      <c r="A2" s="136"/>
      <c r="B2" s="472" t="s">
        <v>606</v>
      </c>
      <c r="C2" s="232"/>
    </row>
    <row r="3" spans="1:15" ht="15.75">
      <c r="A3" s="136"/>
      <c r="C3" s="232"/>
    </row>
    <row r="4" spans="1:15" ht="15">
      <c r="B4" s="233"/>
    </row>
    <row r="5" spans="1:15">
      <c r="A5" s="234"/>
      <c r="B5" s="98" t="s">
        <v>39</v>
      </c>
      <c r="C5" s="249">
        <f>O22</f>
        <v>0</v>
      </c>
      <c r="D5" s="135"/>
    </row>
    <row r="6" spans="1:15" ht="13.5" thickBot="1">
      <c r="A6" s="234"/>
      <c r="B6" s="25"/>
      <c r="C6" s="135"/>
      <c r="D6" s="135"/>
    </row>
    <row r="7" spans="1:15" ht="12.75" customHeight="1">
      <c r="A7" s="638" t="s">
        <v>326</v>
      </c>
      <c r="B7" s="686" t="s">
        <v>7</v>
      </c>
      <c r="C7" s="689" t="s">
        <v>5</v>
      </c>
      <c r="D7" s="689" t="s">
        <v>4</v>
      </c>
      <c r="E7" s="653" t="s">
        <v>16</v>
      </c>
      <c r="F7" s="653"/>
      <c r="G7" s="653"/>
      <c r="H7" s="653"/>
      <c r="I7" s="653"/>
      <c r="J7" s="653"/>
      <c r="K7" s="653" t="s">
        <v>17</v>
      </c>
      <c r="L7" s="653"/>
      <c r="M7" s="653"/>
      <c r="N7" s="653"/>
      <c r="O7" s="654"/>
    </row>
    <row r="8" spans="1:15">
      <c r="A8" s="639"/>
      <c r="B8" s="687"/>
      <c r="C8" s="645"/>
      <c r="D8" s="645"/>
      <c r="E8" s="692" t="s">
        <v>40</v>
      </c>
      <c r="F8" s="695" t="s">
        <v>41</v>
      </c>
      <c r="G8" s="695" t="s">
        <v>42</v>
      </c>
      <c r="H8" s="692" t="s">
        <v>43</v>
      </c>
      <c r="I8" s="692" t="s">
        <v>44</v>
      </c>
      <c r="J8" s="692" t="s">
        <v>45</v>
      </c>
      <c r="K8" s="692" t="s">
        <v>46</v>
      </c>
      <c r="L8" s="695" t="s">
        <v>42</v>
      </c>
      <c r="M8" s="692" t="s">
        <v>43</v>
      </c>
      <c r="N8" s="692" t="s">
        <v>44</v>
      </c>
      <c r="O8" s="698" t="s">
        <v>45</v>
      </c>
    </row>
    <row r="9" spans="1:15">
      <c r="A9" s="639"/>
      <c r="B9" s="687"/>
      <c r="C9" s="645"/>
      <c r="D9" s="645"/>
      <c r="E9" s="693"/>
      <c r="F9" s="696"/>
      <c r="G9" s="696"/>
      <c r="H9" s="693"/>
      <c r="I9" s="693"/>
      <c r="J9" s="693"/>
      <c r="K9" s="693"/>
      <c r="L9" s="696"/>
      <c r="M9" s="693"/>
      <c r="N9" s="693"/>
      <c r="O9" s="699"/>
    </row>
    <row r="10" spans="1:15" ht="39.950000000000003" customHeight="1" thickBot="1">
      <c r="A10" s="640"/>
      <c r="B10" s="688"/>
      <c r="C10" s="646"/>
      <c r="D10" s="646"/>
      <c r="E10" s="694"/>
      <c r="F10" s="697"/>
      <c r="G10" s="697"/>
      <c r="H10" s="694"/>
      <c r="I10" s="694"/>
      <c r="J10" s="694"/>
      <c r="K10" s="694"/>
      <c r="L10" s="697"/>
      <c r="M10" s="694"/>
      <c r="N10" s="694"/>
      <c r="O10" s="700"/>
    </row>
    <row r="11" spans="1:15" s="291" customFormat="1" ht="12" thickBot="1">
      <c r="A11" s="294">
        <v>1</v>
      </c>
      <c r="B11" s="295">
        <v>3</v>
      </c>
      <c r="C11" s="295">
        <v>4</v>
      </c>
      <c r="D11" s="296">
        <v>5</v>
      </c>
      <c r="E11" s="295">
        <f>D11+1</f>
        <v>6</v>
      </c>
      <c r="F11" s="295">
        <f t="shared" ref="F11:O11" si="0">E11+1</f>
        <v>7</v>
      </c>
      <c r="G11" s="295">
        <f t="shared" si="0"/>
        <v>8</v>
      </c>
      <c r="H11" s="295">
        <f t="shared" si="0"/>
        <v>9</v>
      </c>
      <c r="I11" s="295">
        <f t="shared" si="0"/>
        <v>10</v>
      </c>
      <c r="J11" s="295">
        <f t="shared" si="0"/>
        <v>11</v>
      </c>
      <c r="K11" s="295">
        <f t="shared" si="0"/>
        <v>12</v>
      </c>
      <c r="L11" s="295">
        <f t="shared" si="0"/>
        <v>13</v>
      </c>
      <c r="M11" s="295">
        <f t="shared" si="0"/>
        <v>14</v>
      </c>
      <c r="N11" s="295">
        <f t="shared" si="0"/>
        <v>15</v>
      </c>
      <c r="O11" s="297">
        <f t="shared" si="0"/>
        <v>16</v>
      </c>
    </row>
    <row r="12" spans="1:15">
      <c r="A12" s="269"/>
      <c r="B12" s="271" t="s">
        <v>124</v>
      </c>
      <c r="C12" s="270"/>
      <c r="D12" s="272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8"/>
    </row>
    <row r="13" spans="1:15">
      <c r="A13" s="81"/>
      <c r="B13" s="254" t="s">
        <v>298</v>
      </c>
      <c r="C13" s="52"/>
      <c r="D13" s="53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1"/>
    </row>
    <row r="14" spans="1:15" s="242" customFormat="1">
      <c r="A14" s="255"/>
      <c r="B14" s="263" t="s">
        <v>288</v>
      </c>
      <c r="C14" s="264"/>
      <c r="D14" s="265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7"/>
    </row>
    <row r="15" spans="1:15">
      <c r="A15" s="81">
        <v>1</v>
      </c>
      <c r="B15" s="266" t="s">
        <v>300</v>
      </c>
      <c r="C15" s="267" t="s">
        <v>299</v>
      </c>
      <c r="D15" s="268">
        <v>1</v>
      </c>
      <c r="E15" s="83"/>
      <c r="F15" s="83"/>
      <c r="G15" s="83"/>
      <c r="H15" s="83"/>
      <c r="I15" s="83"/>
      <c r="J15" s="83">
        <f t="shared" ref="J15:J18" si="1">ROUND(SUM(G15:I15),2)</f>
        <v>0</v>
      </c>
      <c r="K15" s="83">
        <f t="shared" ref="K15:K18" si="2">ROUND(D15*E15,2)</f>
        <v>0</v>
      </c>
      <c r="L15" s="83">
        <f t="shared" ref="L15:L18" si="3">ROUND(D15*G15,2)</f>
        <v>0</v>
      </c>
      <c r="M15" s="83">
        <f t="shared" ref="M15:M18" si="4">ROUND(D15*H15,2)</f>
        <v>0</v>
      </c>
      <c r="N15" s="83">
        <f t="shared" ref="N15:N18" si="5">ROUND(D15*I15,2)</f>
        <v>0</v>
      </c>
      <c r="O15" s="84">
        <f t="shared" ref="O15:O18" si="6">ROUND(SUM(L15:N15),2)</f>
        <v>0</v>
      </c>
    </row>
    <row r="16" spans="1:15">
      <c r="A16" s="81">
        <v>2</v>
      </c>
      <c r="B16" s="266" t="s">
        <v>301</v>
      </c>
      <c r="C16" s="267" t="s">
        <v>299</v>
      </c>
      <c r="D16" s="268">
        <v>1</v>
      </c>
      <c r="E16" s="83"/>
      <c r="F16" s="83"/>
      <c r="G16" s="83"/>
      <c r="H16" s="83"/>
      <c r="I16" s="83"/>
      <c r="J16" s="83">
        <f t="shared" si="1"/>
        <v>0</v>
      </c>
      <c r="K16" s="83">
        <f t="shared" si="2"/>
        <v>0</v>
      </c>
      <c r="L16" s="83">
        <f t="shared" si="3"/>
        <v>0</v>
      </c>
      <c r="M16" s="83">
        <f t="shared" si="4"/>
        <v>0</v>
      </c>
      <c r="N16" s="83">
        <f t="shared" si="5"/>
        <v>0</v>
      </c>
      <c r="O16" s="84">
        <f t="shared" si="6"/>
        <v>0</v>
      </c>
    </row>
    <row r="17" spans="1:15">
      <c r="A17" s="81">
        <v>3</v>
      </c>
      <c r="B17" s="266" t="s">
        <v>302</v>
      </c>
      <c r="C17" s="267" t="s">
        <v>299</v>
      </c>
      <c r="D17" s="267">
        <v>3</v>
      </c>
      <c r="E17" s="83"/>
      <c r="F17" s="83"/>
      <c r="G17" s="83"/>
      <c r="H17" s="83"/>
      <c r="I17" s="83"/>
      <c r="J17" s="83">
        <f t="shared" si="1"/>
        <v>0</v>
      </c>
      <c r="K17" s="83">
        <f t="shared" si="2"/>
        <v>0</v>
      </c>
      <c r="L17" s="83">
        <f t="shared" si="3"/>
        <v>0</v>
      </c>
      <c r="M17" s="83">
        <f t="shared" si="4"/>
        <v>0</v>
      </c>
      <c r="N17" s="83">
        <f t="shared" si="5"/>
        <v>0</v>
      </c>
      <c r="O17" s="84">
        <f t="shared" si="6"/>
        <v>0</v>
      </c>
    </row>
    <row r="18" spans="1:15">
      <c r="A18" s="81">
        <v>4</v>
      </c>
      <c r="B18" s="266" t="s">
        <v>303</v>
      </c>
      <c r="C18" s="267" t="s">
        <v>299</v>
      </c>
      <c r="D18" s="268">
        <v>3</v>
      </c>
      <c r="E18" s="83"/>
      <c r="F18" s="83"/>
      <c r="G18" s="83"/>
      <c r="H18" s="83"/>
      <c r="I18" s="83"/>
      <c r="J18" s="83">
        <f t="shared" si="1"/>
        <v>0</v>
      </c>
      <c r="K18" s="83">
        <f t="shared" si="2"/>
        <v>0</v>
      </c>
      <c r="L18" s="83">
        <f t="shared" si="3"/>
        <v>0</v>
      </c>
      <c r="M18" s="83">
        <f t="shared" si="4"/>
        <v>0</v>
      </c>
      <c r="N18" s="83">
        <f t="shared" si="5"/>
        <v>0</v>
      </c>
      <c r="O18" s="84">
        <f t="shared" si="6"/>
        <v>0</v>
      </c>
    </row>
    <row r="19" spans="1:15" ht="13.5" thickBot="1">
      <c r="A19" s="273"/>
      <c r="B19" s="274"/>
      <c r="C19" s="275"/>
      <c r="D19" s="276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77"/>
    </row>
    <row r="20" spans="1:15" s="128" customFormat="1">
      <c r="A20" s="250"/>
      <c r="B20" s="91" t="s">
        <v>21</v>
      </c>
      <c r="C20" s="220"/>
      <c r="D20" s="197"/>
      <c r="E20" s="197"/>
      <c r="F20" s="197"/>
      <c r="G20" s="197"/>
      <c r="H20" s="197"/>
      <c r="I20" s="197"/>
      <c r="J20" s="197"/>
      <c r="K20" s="197">
        <f>SUM(K15:K19)</f>
        <v>0</v>
      </c>
      <c r="L20" s="197">
        <f>SUM(L15:L19)</f>
        <v>0</v>
      </c>
      <c r="M20" s="197">
        <f>SUM(M15:M19)</f>
        <v>0</v>
      </c>
      <c r="N20" s="197">
        <f>SUM(N15:N19)</f>
        <v>0</v>
      </c>
      <c r="O20" s="252">
        <f>SUM(O15:O19)</f>
        <v>0</v>
      </c>
    </row>
    <row r="21" spans="1:15" s="128" customFormat="1">
      <c r="A21" s="81"/>
      <c r="B21" s="35" t="s">
        <v>594</v>
      </c>
      <c r="C21" s="130"/>
      <c r="D21" s="83"/>
      <c r="E21" s="83"/>
      <c r="F21" s="83"/>
      <c r="G21" s="83"/>
      <c r="H21" s="83"/>
      <c r="I21" s="83"/>
      <c r="J21" s="83"/>
      <c r="K21" s="36"/>
      <c r="L21" s="36"/>
      <c r="M21" s="36">
        <f>ROUND(M20*0.03,2)</f>
        <v>0</v>
      </c>
      <c r="N21" s="36"/>
      <c r="O21" s="37">
        <f>ROUND(M21,2)</f>
        <v>0</v>
      </c>
    </row>
    <row r="22" spans="1:15" ht="13.5" thickBot="1">
      <c r="A22" s="131"/>
      <c r="B22" s="40" t="s">
        <v>11</v>
      </c>
      <c r="C22" s="133"/>
      <c r="D22" s="246"/>
      <c r="E22" s="246"/>
      <c r="F22" s="246"/>
      <c r="G22" s="246"/>
      <c r="H22" s="246"/>
      <c r="I22" s="246"/>
      <c r="J22" s="246"/>
      <c r="K22" s="42">
        <f>K20+K21</f>
        <v>0</v>
      </c>
      <c r="L22" s="42">
        <f t="shared" ref="L22:N22" si="7">L20+L21</f>
        <v>0</v>
      </c>
      <c r="M22" s="42">
        <f t="shared" si="7"/>
        <v>0</v>
      </c>
      <c r="N22" s="42">
        <f t="shared" si="7"/>
        <v>0</v>
      </c>
      <c r="O22" s="43">
        <f>O20+O21</f>
        <v>0</v>
      </c>
    </row>
    <row r="23" spans="1:15">
      <c r="A23" s="215"/>
      <c r="B23" s="215"/>
      <c r="C23" s="215"/>
      <c r="D23" s="215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</row>
  </sheetData>
  <mergeCells count="17">
    <mergeCell ref="A7:A10"/>
    <mergeCell ref="B7:B10"/>
    <mergeCell ref="C7:C10"/>
    <mergeCell ref="D7:D10"/>
    <mergeCell ref="N8:N10"/>
    <mergeCell ref="O8:O10"/>
    <mergeCell ref="K7:O7"/>
    <mergeCell ref="E8:E10"/>
    <mergeCell ref="F8:F10"/>
    <mergeCell ref="G8:G10"/>
    <mergeCell ref="H8:H10"/>
    <mergeCell ref="I8:I10"/>
    <mergeCell ref="J8:J10"/>
    <mergeCell ref="K8:K10"/>
    <mergeCell ref="L8:L10"/>
    <mergeCell ref="M8:M10"/>
    <mergeCell ref="E7:J7"/>
  </mergeCells>
  <pageMargins left="0.23622047244094491" right="0.23622047244094491" top="0.74803149606299213" bottom="0.74803149606299213" header="0.31496062992125984" footer="0.31496062992125984"/>
  <pageSetup paperSize="9" scale="74" fitToHeight="0" orientation="landscape" r:id="rId1"/>
  <headerFooter>
    <oddFooter>&amp;R&amp;P no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="115" zoomScaleNormal="115" zoomScaleSheetLayoutView="85" workbookViewId="0">
      <selection activeCell="C36" sqref="C36"/>
    </sheetView>
  </sheetViews>
  <sheetFormatPr defaultColWidth="8.85546875" defaultRowHeight="12.75"/>
  <cols>
    <col min="1" max="1" width="5.7109375" style="20" customWidth="1"/>
    <col min="2" max="2" width="50.7109375" style="1" customWidth="1"/>
    <col min="3" max="15" width="10.7109375" style="1" customWidth="1"/>
    <col min="16" max="16384" width="8.85546875" style="1"/>
  </cols>
  <sheetData>
    <row r="1" spans="1:15" ht="18">
      <c r="A1" s="1"/>
      <c r="C1" s="18"/>
    </row>
    <row r="2" spans="1:15" ht="15.75">
      <c r="A2" s="1"/>
      <c r="B2" s="289" t="s">
        <v>608</v>
      </c>
      <c r="C2" s="19"/>
    </row>
    <row r="3" spans="1:15" ht="15.75">
      <c r="A3" s="1"/>
      <c r="C3" s="19"/>
    </row>
    <row r="4" spans="1:15" ht="15">
      <c r="B4" s="46"/>
    </row>
    <row r="5" spans="1:15">
      <c r="A5" s="21"/>
      <c r="B5" s="22" t="s">
        <v>39</v>
      </c>
      <c r="C5" s="63">
        <f>O29</f>
        <v>0</v>
      </c>
      <c r="D5" s="3"/>
    </row>
    <row r="6" spans="1:15" ht="13.5" thickBot="1">
      <c r="A6" s="21"/>
      <c r="B6" s="25"/>
      <c r="C6" s="3"/>
      <c r="D6" s="3"/>
    </row>
    <row r="7" spans="1:15" ht="12.75" customHeight="1">
      <c r="A7" s="638" t="s">
        <v>326</v>
      </c>
      <c r="B7" s="641" t="s">
        <v>7</v>
      </c>
      <c r="C7" s="644" t="s">
        <v>5</v>
      </c>
      <c r="D7" s="644" t="s">
        <v>4</v>
      </c>
      <c r="E7" s="653" t="s">
        <v>16</v>
      </c>
      <c r="F7" s="653"/>
      <c r="G7" s="653"/>
      <c r="H7" s="653"/>
      <c r="I7" s="653"/>
      <c r="J7" s="653"/>
      <c r="K7" s="653" t="s">
        <v>17</v>
      </c>
      <c r="L7" s="653"/>
      <c r="M7" s="653"/>
      <c r="N7" s="653"/>
      <c r="O7" s="654"/>
    </row>
    <row r="8" spans="1:15">
      <c r="A8" s="639"/>
      <c r="B8" s="642"/>
      <c r="C8" s="645"/>
      <c r="D8" s="645"/>
      <c r="E8" s="647" t="s">
        <v>40</v>
      </c>
      <c r="F8" s="655" t="s">
        <v>41</v>
      </c>
      <c r="G8" s="655" t="s">
        <v>42</v>
      </c>
      <c r="H8" s="647" t="s">
        <v>43</v>
      </c>
      <c r="I8" s="647" t="s">
        <v>44</v>
      </c>
      <c r="J8" s="647" t="s">
        <v>45</v>
      </c>
      <c r="K8" s="647" t="s">
        <v>46</v>
      </c>
      <c r="L8" s="655" t="s">
        <v>42</v>
      </c>
      <c r="M8" s="647" t="s">
        <v>43</v>
      </c>
      <c r="N8" s="647" t="s">
        <v>44</v>
      </c>
      <c r="O8" s="650" t="s">
        <v>45</v>
      </c>
    </row>
    <row r="9" spans="1:15">
      <c r="A9" s="639"/>
      <c r="B9" s="642"/>
      <c r="C9" s="645"/>
      <c r="D9" s="645"/>
      <c r="E9" s="648"/>
      <c r="F9" s="656"/>
      <c r="G9" s="656"/>
      <c r="H9" s="648"/>
      <c r="I9" s="648"/>
      <c r="J9" s="648"/>
      <c r="K9" s="648"/>
      <c r="L9" s="656"/>
      <c r="M9" s="648"/>
      <c r="N9" s="648"/>
      <c r="O9" s="651"/>
    </row>
    <row r="10" spans="1:15" ht="39.950000000000003" customHeight="1" thickBot="1">
      <c r="A10" s="640"/>
      <c r="B10" s="643"/>
      <c r="C10" s="646"/>
      <c r="D10" s="646"/>
      <c r="E10" s="649"/>
      <c r="F10" s="657"/>
      <c r="G10" s="657"/>
      <c r="H10" s="649"/>
      <c r="I10" s="649"/>
      <c r="J10" s="649"/>
      <c r="K10" s="649"/>
      <c r="L10" s="657"/>
      <c r="M10" s="649"/>
      <c r="N10" s="649"/>
      <c r="O10" s="652"/>
    </row>
    <row r="11" spans="1:15" s="61" customFormat="1" ht="12" thickBot="1">
      <c r="A11" s="26">
        <v>1</v>
      </c>
      <c r="B11" s="27">
        <v>3</v>
      </c>
      <c r="C11" s="27">
        <v>4</v>
      </c>
      <c r="D11" s="292">
        <v>5</v>
      </c>
      <c r="E11" s="27">
        <f>D11+1</f>
        <v>6</v>
      </c>
      <c r="F11" s="27">
        <f t="shared" ref="F11:O11" si="0">E11+1</f>
        <v>7</v>
      </c>
      <c r="G11" s="27">
        <f t="shared" si="0"/>
        <v>8</v>
      </c>
      <c r="H11" s="27">
        <f t="shared" si="0"/>
        <v>9</v>
      </c>
      <c r="I11" s="27">
        <f t="shared" si="0"/>
        <v>10</v>
      </c>
      <c r="J11" s="27">
        <f t="shared" si="0"/>
        <v>11</v>
      </c>
      <c r="K11" s="27">
        <f t="shared" si="0"/>
        <v>12</v>
      </c>
      <c r="L11" s="27">
        <f t="shared" si="0"/>
        <v>13</v>
      </c>
      <c r="M11" s="27">
        <f t="shared" si="0"/>
        <v>14</v>
      </c>
      <c r="N11" s="27">
        <f t="shared" si="0"/>
        <v>15</v>
      </c>
      <c r="O11" s="293">
        <f t="shared" si="0"/>
        <v>16</v>
      </c>
    </row>
    <row r="12" spans="1:15">
      <c r="A12" s="71"/>
      <c r="B12" s="73" t="s">
        <v>51</v>
      </c>
      <c r="C12" s="72"/>
      <c r="D12" s="74"/>
      <c r="E12" s="8"/>
      <c r="F12" s="8"/>
      <c r="G12" s="8"/>
      <c r="H12" s="8"/>
      <c r="I12" s="8"/>
      <c r="J12" s="8"/>
      <c r="K12" s="8"/>
      <c r="L12" s="8"/>
      <c r="M12" s="8"/>
      <c r="N12" s="8"/>
      <c r="O12" s="59"/>
    </row>
    <row r="13" spans="1:15" s="85" customFormat="1">
      <c r="A13" s="81"/>
      <c r="B13" s="16" t="s">
        <v>26</v>
      </c>
      <c r="C13" s="9"/>
      <c r="D13" s="10"/>
      <c r="E13" s="83"/>
      <c r="F13" s="83"/>
      <c r="G13" s="83"/>
      <c r="H13" s="10"/>
      <c r="I13" s="10"/>
      <c r="J13" s="83"/>
      <c r="K13" s="83"/>
      <c r="L13" s="83"/>
      <c r="M13" s="83"/>
      <c r="N13" s="83"/>
      <c r="O13" s="84"/>
    </row>
    <row r="14" spans="1:15" s="85" customFormat="1">
      <c r="A14" s="81"/>
      <c r="B14" s="60" t="s">
        <v>27</v>
      </c>
      <c r="C14" s="9"/>
      <c r="D14" s="10"/>
      <c r="E14" s="83"/>
      <c r="F14" s="83"/>
      <c r="G14" s="83"/>
      <c r="H14" s="10"/>
      <c r="I14" s="10"/>
      <c r="J14" s="83"/>
      <c r="K14" s="83"/>
      <c r="L14" s="83"/>
      <c r="M14" s="83"/>
      <c r="N14" s="83"/>
      <c r="O14" s="84"/>
    </row>
    <row r="15" spans="1:15" s="85" customFormat="1" ht="25.5">
      <c r="A15" s="81">
        <v>1</v>
      </c>
      <c r="B15" s="13" t="s">
        <v>28</v>
      </c>
      <c r="C15" s="9" t="s">
        <v>8</v>
      </c>
      <c r="D15" s="10">
        <v>5</v>
      </c>
      <c r="E15" s="83"/>
      <c r="F15" s="83"/>
      <c r="G15" s="83"/>
      <c r="H15" s="15"/>
      <c r="I15" s="15"/>
      <c r="J15" s="83">
        <f t="shared" ref="J15" si="1">G15+H15+I15</f>
        <v>0</v>
      </c>
      <c r="K15" s="83">
        <f t="shared" ref="K15" si="2">ROUND(D15*E15,2)</f>
        <v>0</v>
      </c>
      <c r="L15" s="83">
        <f t="shared" ref="L15" si="3">ROUND(D15*G15,2)</f>
        <v>0</v>
      </c>
      <c r="M15" s="83">
        <f t="shared" ref="M15" si="4">ROUND(D15*H15,2)</f>
        <v>0</v>
      </c>
      <c r="N15" s="83">
        <f t="shared" ref="N15" si="5">ROUND(D15*I15,2)</f>
        <v>0</v>
      </c>
      <c r="O15" s="84">
        <f t="shared" ref="O15" si="6">L15+M15+N15</f>
        <v>0</v>
      </c>
    </row>
    <row r="16" spans="1:15" s="85" customFormat="1">
      <c r="A16" s="81">
        <v>2</v>
      </c>
      <c r="B16" s="13" t="s">
        <v>29</v>
      </c>
      <c r="C16" s="9" t="s">
        <v>10</v>
      </c>
      <c r="D16" s="10">
        <v>1</v>
      </c>
      <c r="E16" s="83"/>
      <c r="F16" s="83"/>
      <c r="G16" s="83"/>
      <c r="H16" s="15"/>
      <c r="I16" s="15"/>
      <c r="J16" s="83">
        <f t="shared" ref="J16:J25" si="7">G16+H16+I16</f>
        <v>0</v>
      </c>
      <c r="K16" s="83">
        <f t="shared" ref="K16:K25" si="8">ROUND(D16*E16,2)</f>
        <v>0</v>
      </c>
      <c r="L16" s="83">
        <f t="shared" ref="L16:L25" si="9">ROUND(D16*G16,2)</f>
        <v>0</v>
      </c>
      <c r="M16" s="83">
        <f t="shared" ref="M16:M25" si="10">ROUND(D16*H16,2)</f>
        <v>0</v>
      </c>
      <c r="N16" s="83">
        <f t="shared" ref="N16:N25" si="11">ROUND(D16*I16,2)</f>
        <v>0</v>
      </c>
      <c r="O16" s="84">
        <f t="shared" ref="O16:O25" si="12">L16+M16+N16</f>
        <v>0</v>
      </c>
    </row>
    <row r="17" spans="1:15" s="85" customFormat="1">
      <c r="A17" s="81">
        <v>3</v>
      </c>
      <c r="B17" s="13" t="s">
        <v>30</v>
      </c>
      <c r="C17" s="9" t="s">
        <v>9</v>
      </c>
      <c r="D17" s="10">
        <v>1</v>
      </c>
      <c r="E17" s="83"/>
      <c r="F17" s="83"/>
      <c r="G17" s="83"/>
      <c r="H17" s="15"/>
      <c r="I17" s="15"/>
      <c r="J17" s="83">
        <f t="shared" si="7"/>
        <v>0</v>
      </c>
      <c r="K17" s="83">
        <f t="shared" si="8"/>
        <v>0</v>
      </c>
      <c r="L17" s="83">
        <f t="shared" si="9"/>
        <v>0</v>
      </c>
      <c r="M17" s="83">
        <f t="shared" si="10"/>
        <v>0</v>
      </c>
      <c r="N17" s="83">
        <f t="shared" si="11"/>
        <v>0</v>
      </c>
      <c r="O17" s="84">
        <f t="shared" si="12"/>
        <v>0</v>
      </c>
    </row>
    <row r="18" spans="1:15" s="85" customFormat="1">
      <c r="A18" s="81">
        <v>4</v>
      </c>
      <c r="B18" s="13" t="s">
        <v>31</v>
      </c>
      <c r="C18" s="9" t="s">
        <v>12</v>
      </c>
      <c r="D18" s="10">
        <v>1</v>
      </c>
      <c r="E18" s="83"/>
      <c r="F18" s="83"/>
      <c r="G18" s="83"/>
      <c r="H18" s="15"/>
      <c r="I18" s="15"/>
      <c r="J18" s="83">
        <f t="shared" si="7"/>
        <v>0</v>
      </c>
      <c r="K18" s="83">
        <f t="shared" si="8"/>
        <v>0</v>
      </c>
      <c r="L18" s="83">
        <f t="shared" si="9"/>
        <v>0</v>
      </c>
      <c r="M18" s="83">
        <f t="shared" si="10"/>
        <v>0</v>
      </c>
      <c r="N18" s="83">
        <f t="shared" si="11"/>
        <v>0</v>
      </c>
      <c r="O18" s="84">
        <f t="shared" si="12"/>
        <v>0</v>
      </c>
    </row>
    <row r="19" spans="1:15" s="85" customFormat="1">
      <c r="A19" s="81">
        <v>5</v>
      </c>
      <c r="B19" s="13" t="s">
        <v>25</v>
      </c>
      <c r="C19" s="9" t="s">
        <v>10</v>
      </c>
      <c r="D19" s="10">
        <v>1</v>
      </c>
      <c r="E19" s="83"/>
      <c r="F19" s="83"/>
      <c r="G19" s="83"/>
      <c r="H19" s="83"/>
      <c r="I19" s="83"/>
      <c r="J19" s="83">
        <f t="shared" si="7"/>
        <v>0</v>
      </c>
      <c r="K19" s="83">
        <f t="shared" si="8"/>
        <v>0</v>
      </c>
      <c r="L19" s="83">
        <f t="shared" si="9"/>
        <v>0</v>
      </c>
      <c r="M19" s="83">
        <f t="shared" si="10"/>
        <v>0</v>
      </c>
      <c r="N19" s="83">
        <f t="shared" si="11"/>
        <v>0</v>
      </c>
      <c r="O19" s="84">
        <f t="shared" si="12"/>
        <v>0</v>
      </c>
    </row>
    <row r="20" spans="1:15" s="85" customFormat="1">
      <c r="A20" s="81"/>
      <c r="B20" s="60" t="s">
        <v>564</v>
      </c>
      <c r="C20" s="9"/>
      <c r="D20" s="10"/>
      <c r="E20" s="83"/>
      <c r="F20" s="83"/>
      <c r="G20" s="83"/>
      <c r="H20" s="15"/>
      <c r="I20" s="15"/>
      <c r="J20" s="83"/>
      <c r="K20" s="83"/>
      <c r="L20" s="83"/>
      <c r="M20" s="83"/>
      <c r="N20" s="83"/>
      <c r="O20" s="84"/>
    </row>
    <row r="21" spans="1:15" s="85" customFormat="1" ht="25.5">
      <c r="A21" s="81">
        <v>6</v>
      </c>
      <c r="B21" s="13" t="s">
        <v>33</v>
      </c>
      <c r="C21" s="9" t="s">
        <v>24</v>
      </c>
      <c r="D21" s="10">
        <v>5</v>
      </c>
      <c r="E21" s="83"/>
      <c r="F21" s="83"/>
      <c r="G21" s="83"/>
      <c r="H21" s="15"/>
      <c r="I21" s="15"/>
      <c r="J21" s="83">
        <f t="shared" si="7"/>
        <v>0</v>
      </c>
      <c r="K21" s="83">
        <f t="shared" si="8"/>
        <v>0</v>
      </c>
      <c r="L21" s="83">
        <f t="shared" si="9"/>
        <v>0</v>
      </c>
      <c r="M21" s="83">
        <f t="shared" si="10"/>
        <v>0</v>
      </c>
      <c r="N21" s="83">
        <f t="shared" si="11"/>
        <v>0</v>
      </c>
      <c r="O21" s="84">
        <f t="shared" si="12"/>
        <v>0</v>
      </c>
    </row>
    <row r="22" spans="1:15" s="85" customFormat="1" ht="38.25">
      <c r="A22" s="81">
        <v>7</v>
      </c>
      <c r="B22" s="13" t="s">
        <v>2</v>
      </c>
      <c r="C22" s="9" t="s">
        <v>24</v>
      </c>
      <c r="D22" s="10">
        <v>1</v>
      </c>
      <c r="E22" s="83"/>
      <c r="F22" s="83"/>
      <c r="G22" s="83"/>
      <c r="H22" s="15"/>
      <c r="I22" s="15"/>
      <c r="J22" s="83">
        <f t="shared" si="7"/>
        <v>0</v>
      </c>
      <c r="K22" s="83">
        <f t="shared" si="8"/>
        <v>0</v>
      </c>
      <c r="L22" s="83">
        <f t="shared" si="9"/>
        <v>0</v>
      </c>
      <c r="M22" s="83">
        <f t="shared" si="10"/>
        <v>0</v>
      </c>
      <c r="N22" s="83">
        <f t="shared" si="11"/>
        <v>0</v>
      </c>
      <c r="O22" s="84">
        <f t="shared" si="12"/>
        <v>0</v>
      </c>
    </row>
    <row r="23" spans="1:15" s="85" customFormat="1" ht="38.25">
      <c r="A23" s="81">
        <v>8</v>
      </c>
      <c r="B23" s="13" t="s">
        <v>13</v>
      </c>
      <c r="C23" s="9" t="s">
        <v>24</v>
      </c>
      <c r="D23" s="10">
        <v>4</v>
      </c>
      <c r="E23" s="86"/>
      <c r="F23" s="83"/>
      <c r="G23" s="86"/>
      <c r="H23" s="15"/>
      <c r="I23" s="15"/>
      <c r="J23" s="83">
        <f t="shared" si="7"/>
        <v>0</v>
      </c>
      <c r="K23" s="83">
        <f t="shared" si="8"/>
        <v>0</v>
      </c>
      <c r="L23" s="83">
        <f t="shared" si="9"/>
        <v>0</v>
      </c>
      <c r="M23" s="83">
        <f t="shared" si="10"/>
        <v>0</v>
      </c>
      <c r="N23" s="83">
        <f t="shared" si="11"/>
        <v>0</v>
      </c>
      <c r="O23" s="84">
        <f t="shared" si="12"/>
        <v>0</v>
      </c>
    </row>
    <row r="24" spans="1:15" s="85" customFormat="1">
      <c r="A24" s="81">
        <v>9</v>
      </c>
      <c r="B24" s="13" t="s">
        <v>1</v>
      </c>
      <c r="C24" s="9" t="s">
        <v>24</v>
      </c>
      <c r="D24" s="10">
        <v>1</v>
      </c>
      <c r="E24" s="83"/>
      <c r="F24" s="83"/>
      <c r="G24" s="83"/>
      <c r="H24" s="86"/>
      <c r="I24" s="86"/>
      <c r="J24" s="83">
        <f t="shared" si="7"/>
        <v>0</v>
      </c>
      <c r="K24" s="83">
        <f t="shared" si="8"/>
        <v>0</v>
      </c>
      <c r="L24" s="83">
        <f t="shared" si="9"/>
        <v>0</v>
      </c>
      <c r="M24" s="83">
        <f t="shared" si="10"/>
        <v>0</v>
      </c>
      <c r="N24" s="83">
        <f t="shared" si="11"/>
        <v>0</v>
      </c>
      <c r="O24" s="84">
        <f t="shared" si="12"/>
        <v>0</v>
      </c>
    </row>
    <row r="25" spans="1:15" s="85" customFormat="1">
      <c r="A25" s="81">
        <v>10</v>
      </c>
      <c r="B25" s="13" t="s">
        <v>32</v>
      </c>
      <c r="C25" s="9" t="s">
        <v>8</v>
      </c>
      <c r="D25" s="10">
        <v>3.5</v>
      </c>
      <c r="E25" s="83"/>
      <c r="F25" s="83"/>
      <c r="G25" s="83"/>
      <c r="H25" s="15"/>
      <c r="I25" s="15"/>
      <c r="J25" s="83">
        <f t="shared" si="7"/>
        <v>0</v>
      </c>
      <c r="K25" s="83">
        <f t="shared" si="8"/>
        <v>0</v>
      </c>
      <c r="L25" s="83">
        <f t="shared" si="9"/>
        <v>0</v>
      </c>
      <c r="M25" s="83">
        <f t="shared" si="10"/>
        <v>0</v>
      </c>
      <c r="N25" s="83">
        <f t="shared" si="11"/>
        <v>0</v>
      </c>
      <c r="O25" s="84">
        <f t="shared" si="12"/>
        <v>0</v>
      </c>
    </row>
    <row r="26" spans="1:15" ht="13.5" thickBot="1">
      <c r="A26" s="75"/>
      <c r="B26" s="77"/>
      <c r="C26" s="78"/>
      <c r="D26" s="79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80"/>
    </row>
    <row r="27" spans="1:15" s="32" customFormat="1">
      <c r="A27" s="28"/>
      <c r="B27" s="5" t="s">
        <v>21</v>
      </c>
      <c r="C27" s="6"/>
      <c r="D27" s="30"/>
      <c r="E27" s="31"/>
      <c r="F27" s="31"/>
      <c r="G27" s="31"/>
      <c r="H27" s="31"/>
      <c r="I27" s="31"/>
      <c r="J27" s="31"/>
      <c r="K27" s="31">
        <f>SUM(K15:K26)</f>
        <v>0</v>
      </c>
      <c r="L27" s="31">
        <f>SUM(L15:L26)</f>
        <v>0</v>
      </c>
      <c r="M27" s="31">
        <f>SUM(M15:M26)</f>
        <v>0</v>
      </c>
      <c r="N27" s="31">
        <f>SUM(N15:N26)</f>
        <v>0</v>
      </c>
      <c r="O27" s="70">
        <f>SUM(O15:O26)</f>
        <v>0</v>
      </c>
    </row>
    <row r="28" spans="1:15" s="128" customFormat="1">
      <c r="A28" s="81"/>
      <c r="B28" s="35" t="s">
        <v>591</v>
      </c>
      <c r="C28" s="130"/>
      <c r="D28" s="83"/>
      <c r="E28" s="83"/>
      <c r="F28" s="83"/>
      <c r="G28" s="83"/>
      <c r="H28" s="83"/>
      <c r="I28" s="83"/>
      <c r="J28" s="83"/>
      <c r="K28" s="36"/>
      <c r="L28" s="36"/>
      <c r="M28" s="36"/>
      <c r="N28" s="36"/>
      <c r="O28" s="37">
        <f>ROUND(M28,2)</f>
        <v>0</v>
      </c>
    </row>
    <row r="29" spans="1:15" ht="13.5" thickBot="1">
      <c r="A29" s="38"/>
      <c r="B29" s="40" t="s">
        <v>11</v>
      </c>
      <c r="C29" s="7"/>
      <c r="D29" s="41"/>
      <c r="E29" s="41"/>
      <c r="F29" s="41"/>
      <c r="G29" s="41"/>
      <c r="H29" s="41"/>
      <c r="I29" s="41"/>
      <c r="J29" s="41"/>
      <c r="K29" s="42">
        <f>K27+K28</f>
        <v>0</v>
      </c>
      <c r="L29" s="42">
        <f t="shared" ref="L29:N29" si="13">L27+L28</f>
        <v>0</v>
      </c>
      <c r="M29" s="42">
        <f t="shared" si="13"/>
        <v>0</v>
      </c>
      <c r="N29" s="42">
        <f t="shared" si="13"/>
        <v>0</v>
      </c>
      <c r="O29" s="43">
        <f>O27+O28</f>
        <v>0</v>
      </c>
    </row>
    <row r="30" spans="1:15">
      <c r="A30" s="56"/>
      <c r="B30" s="56"/>
      <c r="C30" s="56"/>
      <c r="D30" s="56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</row>
  </sheetData>
  <mergeCells count="17">
    <mergeCell ref="A7:A10"/>
    <mergeCell ref="B7:B10"/>
    <mergeCell ref="C7:C10"/>
    <mergeCell ref="D7:D10"/>
    <mergeCell ref="N8:N10"/>
    <mergeCell ref="O8:O10"/>
    <mergeCell ref="K7:O7"/>
    <mergeCell ref="E8:E10"/>
    <mergeCell ref="F8:F10"/>
    <mergeCell ref="G8:G10"/>
    <mergeCell ref="H8:H10"/>
    <mergeCell ref="I8:I10"/>
    <mergeCell ref="J8:J10"/>
    <mergeCell ref="K8:K10"/>
    <mergeCell ref="L8:L10"/>
    <mergeCell ref="M8:M10"/>
    <mergeCell ref="E7:J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4" fitToHeight="0" orientation="landscape" r:id="rId1"/>
  <headerFooter alignWithMargins="0">
    <oddFooter>&amp;R&amp;P no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view="pageBreakPreview" zoomScale="130" zoomScaleNormal="80" zoomScaleSheetLayoutView="130" workbookViewId="0">
      <selection activeCell="E32" sqref="E32"/>
    </sheetView>
  </sheetViews>
  <sheetFormatPr defaultColWidth="8.85546875" defaultRowHeight="12.75"/>
  <cols>
    <col min="1" max="1" width="5.7109375" style="20" customWidth="1"/>
    <col min="2" max="2" width="50.7109375" style="1" customWidth="1"/>
    <col min="3" max="15" width="10.7109375" style="1" customWidth="1"/>
    <col min="16" max="16384" width="8.85546875" style="1"/>
  </cols>
  <sheetData>
    <row r="1" spans="1:15" ht="18">
      <c r="A1" s="1"/>
      <c r="C1" s="18"/>
    </row>
    <row r="2" spans="1:15" ht="15.75">
      <c r="A2" s="1"/>
      <c r="B2" s="468" t="s">
        <v>611</v>
      </c>
      <c r="C2" s="19"/>
    </row>
    <row r="3" spans="1:15" ht="15.75">
      <c r="A3" s="1"/>
      <c r="C3" s="19"/>
    </row>
    <row r="4" spans="1:15" ht="15">
      <c r="B4" s="46"/>
    </row>
    <row r="5" spans="1:15">
      <c r="A5" s="21"/>
      <c r="B5" s="22" t="s">
        <v>39</v>
      </c>
      <c r="C5" s="63">
        <f>O29</f>
        <v>0</v>
      </c>
      <c r="D5" s="3"/>
    </row>
    <row r="6" spans="1:15" ht="13.5" thickBot="1">
      <c r="A6" s="21"/>
      <c r="B6" s="25"/>
      <c r="C6" s="3"/>
      <c r="D6" s="3"/>
    </row>
    <row r="7" spans="1:15">
      <c r="A7" s="638" t="s">
        <v>326</v>
      </c>
      <c r="B7" s="641" t="s">
        <v>7</v>
      </c>
      <c r="C7" s="644" t="s">
        <v>5</v>
      </c>
      <c r="D7" s="644" t="s">
        <v>4</v>
      </c>
      <c r="E7" s="653" t="s">
        <v>16</v>
      </c>
      <c r="F7" s="653"/>
      <c r="G7" s="653"/>
      <c r="H7" s="653"/>
      <c r="I7" s="653"/>
      <c r="J7" s="653"/>
      <c r="K7" s="653" t="s">
        <v>17</v>
      </c>
      <c r="L7" s="653"/>
      <c r="M7" s="653"/>
      <c r="N7" s="653"/>
      <c r="O7" s="654"/>
    </row>
    <row r="8" spans="1:15">
      <c r="A8" s="639"/>
      <c r="B8" s="642"/>
      <c r="C8" s="645"/>
      <c r="D8" s="645"/>
      <c r="E8" s="647" t="s">
        <v>40</v>
      </c>
      <c r="F8" s="655" t="s">
        <v>41</v>
      </c>
      <c r="G8" s="655" t="s">
        <v>42</v>
      </c>
      <c r="H8" s="647" t="s">
        <v>43</v>
      </c>
      <c r="I8" s="647" t="s">
        <v>44</v>
      </c>
      <c r="J8" s="647" t="s">
        <v>45</v>
      </c>
      <c r="K8" s="647" t="s">
        <v>46</v>
      </c>
      <c r="L8" s="655" t="s">
        <v>42</v>
      </c>
      <c r="M8" s="647" t="s">
        <v>43</v>
      </c>
      <c r="N8" s="647" t="s">
        <v>44</v>
      </c>
      <c r="O8" s="650" t="s">
        <v>45</v>
      </c>
    </row>
    <row r="9" spans="1:15">
      <c r="A9" s="639"/>
      <c r="B9" s="642"/>
      <c r="C9" s="645"/>
      <c r="D9" s="645"/>
      <c r="E9" s="648"/>
      <c r="F9" s="656"/>
      <c r="G9" s="656"/>
      <c r="H9" s="648"/>
      <c r="I9" s="648"/>
      <c r="J9" s="648"/>
      <c r="K9" s="648"/>
      <c r="L9" s="656"/>
      <c r="M9" s="648"/>
      <c r="N9" s="648"/>
      <c r="O9" s="651"/>
    </row>
    <row r="10" spans="1:15" ht="39.950000000000003" customHeight="1" thickBot="1">
      <c r="A10" s="640"/>
      <c r="B10" s="643"/>
      <c r="C10" s="646"/>
      <c r="D10" s="646"/>
      <c r="E10" s="649"/>
      <c r="F10" s="657"/>
      <c r="G10" s="657"/>
      <c r="H10" s="649"/>
      <c r="I10" s="649"/>
      <c r="J10" s="649"/>
      <c r="K10" s="649"/>
      <c r="L10" s="657"/>
      <c r="M10" s="649"/>
      <c r="N10" s="649"/>
      <c r="O10" s="652"/>
    </row>
    <row r="11" spans="1:15" s="61" customFormat="1" ht="12" thickBot="1">
      <c r="A11" s="26">
        <v>1</v>
      </c>
      <c r="B11" s="27">
        <v>3</v>
      </c>
      <c r="C11" s="27">
        <v>4</v>
      </c>
      <c r="D11" s="292">
        <v>5</v>
      </c>
      <c r="E11" s="27">
        <f>D11+1</f>
        <v>6</v>
      </c>
      <c r="F11" s="27">
        <f t="shared" ref="F11:O11" si="0">E11+1</f>
        <v>7</v>
      </c>
      <c r="G11" s="27">
        <f t="shared" si="0"/>
        <v>8</v>
      </c>
      <c r="H11" s="27">
        <f t="shared" si="0"/>
        <v>9</v>
      </c>
      <c r="I11" s="27">
        <f t="shared" si="0"/>
        <v>10</v>
      </c>
      <c r="J11" s="27">
        <f t="shared" si="0"/>
        <v>11</v>
      </c>
      <c r="K11" s="27">
        <f t="shared" si="0"/>
        <v>12</v>
      </c>
      <c r="L11" s="27">
        <f t="shared" si="0"/>
        <v>13</v>
      </c>
      <c r="M11" s="27">
        <f t="shared" si="0"/>
        <v>14</v>
      </c>
      <c r="N11" s="27">
        <f t="shared" si="0"/>
        <v>15</v>
      </c>
      <c r="O11" s="293">
        <f t="shared" si="0"/>
        <v>16</v>
      </c>
    </row>
    <row r="12" spans="1:15">
      <c r="A12" s="71"/>
      <c r="B12" s="73" t="s">
        <v>51</v>
      </c>
      <c r="C12" s="72"/>
      <c r="D12" s="74"/>
      <c r="E12" s="8"/>
      <c r="F12" s="8"/>
      <c r="G12" s="8"/>
      <c r="H12" s="8"/>
      <c r="I12" s="8"/>
      <c r="J12" s="8"/>
      <c r="K12" s="8"/>
      <c r="L12" s="8"/>
      <c r="M12" s="8"/>
      <c r="N12" s="8"/>
      <c r="O12" s="59"/>
    </row>
    <row r="13" spans="1:15">
      <c r="A13" s="33"/>
      <c r="B13" s="68" t="s">
        <v>50</v>
      </c>
      <c r="C13" s="52"/>
      <c r="D13" s="53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5"/>
    </row>
    <row r="14" spans="1:15">
      <c r="A14" s="33">
        <v>1</v>
      </c>
      <c r="B14" s="12" t="s">
        <v>55</v>
      </c>
      <c r="C14" s="11" t="s">
        <v>8</v>
      </c>
      <c r="D14" s="69">
        <v>150</v>
      </c>
      <c r="E14" s="45"/>
      <c r="F14" s="45"/>
      <c r="G14" s="45"/>
      <c r="H14" s="45"/>
      <c r="I14" s="45"/>
      <c r="J14" s="14">
        <f t="shared" ref="J14" si="1">ROUND(SUM(G14:I14),2)</f>
        <v>0</v>
      </c>
      <c r="K14" s="14">
        <f t="shared" ref="K14" si="2">ROUND(D14*E14,2)</f>
        <v>0</v>
      </c>
      <c r="L14" s="14">
        <f t="shared" ref="L14" si="3">ROUND(D14*G14,2)</f>
        <v>0</v>
      </c>
      <c r="M14" s="14">
        <f t="shared" ref="M14" si="4">ROUND(D14*H14,2)</f>
        <v>0</v>
      </c>
      <c r="N14" s="14">
        <f t="shared" ref="N14" si="5">ROUND(D14*I14,2)</f>
        <v>0</v>
      </c>
      <c r="O14" s="66">
        <f t="shared" ref="O14" si="6">ROUND(SUM(L14:N14),2)</f>
        <v>0</v>
      </c>
    </row>
    <row r="15" spans="1:15" ht="25.5">
      <c r="A15" s="33">
        <v>2</v>
      </c>
      <c r="B15" s="12" t="s">
        <v>54</v>
      </c>
      <c r="C15" s="11" t="s">
        <v>8</v>
      </c>
      <c r="D15" s="69">
        <v>363</v>
      </c>
      <c r="E15" s="45"/>
      <c r="F15" s="45"/>
      <c r="G15" s="45"/>
      <c r="H15" s="45"/>
      <c r="I15" s="45"/>
      <c r="J15" s="14">
        <f t="shared" ref="J15:J24" si="7">ROUND(SUM(G15:I15),2)</f>
        <v>0</v>
      </c>
      <c r="K15" s="14">
        <f t="shared" ref="K15:K24" si="8">ROUND(D15*E15,2)</f>
        <v>0</v>
      </c>
      <c r="L15" s="14">
        <f t="shared" ref="L15:L24" si="9">ROUND(D15*G15,2)</f>
        <v>0</v>
      </c>
      <c r="M15" s="14">
        <f t="shared" ref="M15:M24" si="10">ROUND(D15*H15,2)</f>
        <v>0</v>
      </c>
      <c r="N15" s="14">
        <f t="shared" ref="N15:N24" si="11">ROUND(D15*I15,2)</f>
        <v>0</v>
      </c>
      <c r="O15" s="66">
        <f t="shared" ref="O15:O24" si="12">ROUND(SUM(L15:N15),2)</f>
        <v>0</v>
      </c>
    </row>
    <row r="16" spans="1:15">
      <c r="A16" s="33">
        <v>3</v>
      </c>
      <c r="B16" s="12" t="s">
        <v>559</v>
      </c>
      <c r="C16" s="11" t="s">
        <v>8</v>
      </c>
      <c r="D16" s="69">
        <v>2340</v>
      </c>
      <c r="E16" s="45"/>
      <c r="F16" s="45"/>
      <c r="G16" s="45"/>
      <c r="H16" s="45"/>
      <c r="I16" s="45"/>
      <c r="J16" s="14">
        <f t="shared" si="7"/>
        <v>0</v>
      </c>
      <c r="K16" s="14">
        <f t="shared" si="8"/>
        <v>0</v>
      </c>
      <c r="L16" s="14">
        <f t="shared" si="9"/>
        <v>0</v>
      </c>
      <c r="M16" s="14">
        <f t="shared" si="10"/>
        <v>0</v>
      </c>
      <c r="N16" s="14">
        <f t="shared" si="11"/>
        <v>0</v>
      </c>
      <c r="O16" s="66">
        <f t="shared" si="12"/>
        <v>0</v>
      </c>
    </row>
    <row r="17" spans="1:15">
      <c r="A17" s="33">
        <v>4</v>
      </c>
      <c r="B17" s="12" t="s">
        <v>52</v>
      </c>
      <c r="C17" s="11" t="s">
        <v>8</v>
      </c>
      <c r="D17" s="69">
        <v>480</v>
      </c>
      <c r="E17" s="45"/>
      <c r="F17" s="45"/>
      <c r="G17" s="45"/>
      <c r="H17" s="45"/>
      <c r="I17" s="45"/>
      <c r="J17" s="14">
        <f t="shared" si="7"/>
        <v>0</v>
      </c>
      <c r="K17" s="14">
        <f t="shared" si="8"/>
        <v>0</v>
      </c>
      <c r="L17" s="14">
        <f t="shared" si="9"/>
        <v>0</v>
      </c>
      <c r="M17" s="14">
        <f t="shared" si="10"/>
        <v>0</v>
      </c>
      <c r="N17" s="14">
        <f t="shared" si="11"/>
        <v>0</v>
      </c>
      <c r="O17" s="66">
        <f t="shared" si="12"/>
        <v>0</v>
      </c>
    </row>
    <row r="18" spans="1:15">
      <c r="A18" s="33"/>
      <c r="B18" s="12"/>
      <c r="C18" s="11"/>
      <c r="D18" s="69"/>
      <c r="E18" s="45"/>
      <c r="F18" s="45"/>
      <c r="G18" s="45"/>
      <c r="H18" s="45"/>
      <c r="I18" s="45"/>
      <c r="J18" s="14"/>
      <c r="K18" s="14"/>
      <c r="L18" s="14"/>
      <c r="M18" s="14"/>
      <c r="N18" s="14"/>
      <c r="O18" s="66"/>
    </row>
    <row r="19" spans="1:15" s="136" customFormat="1">
      <c r="A19" s="33">
        <v>5</v>
      </c>
      <c r="B19" s="12" t="s">
        <v>52</v>
      </c>
      <c r="C19" s="67" t="s">
        <v>8</v>
      </c>
      <c r="D19" s="69">
        <v>120</v>
      </c>
      <c r="E19" s="187"/>
      <c r="F19" s="45"/>
      <c r="G19" s="187"/>
      <c r="H19" s="187"/>
      <c r="I19" s="187"/>
      <c r="J19" s="14">
        <f t="shared" si="7"/>
        <v>0</v>
      </c>
      <c r="K19" s="14">
        <f t="shared" si="8"/>
        <v>0</v>
      </c>
      <c r="L19" s="14">
        <f t="shared" si="9"/>
        <v>0</v>
      </c>
      <c r="M19" s="14">
        <f t="shared" si="10"/>
        <v>0</v>
      </c>
      <c r="N19" s="14">
        <f t="shared" si="11"/>
        <v>0</v>
      </c>
      <c r="O19" s="66">
        <f t="shared" si="12"/>
        <v>0</v>
      </c>
    </row>
    <row r="20" spans="1:15" s="136" customFormat="1" ht="25.5">
      <c r="A20" s="33">
        <v>6</v>
      </c>
      <c r="B20" s="12" t="s">
        <v>54</v>
      </c>
      <c r="C20" s="67" t="s">
        <v>8</v>
      </c>
      <c r="D20" s="69">
        <v>12</v>
      </c>
      <c r="E20" s="187"/>
      <c r="F20" s="45"/>
      <c r="G20" s="187"/>
      <c r="H20" s="187"/>
      <c r="I20" s="187"/>
      <c r="J20" s="14">
        <f t="shared" si="7"/>
        <v>0</v>
      </c>
      <c r="K20" s="14">
        <f t="shared" si="8"/>
        <v>0</v>
      </c>
      <c r="L20" s="14">
        <f t="shared" si="9"/>
        <v>0</v>
      </c>
      <c r="M20" s="14">
        <f t="shared" si="10"/>
        <v>0</v>
      </c>
      <c r="N20" s="14">
        <f t="shared" si="11"/>
        <v>0</v>
      </c>
      <c r="O20" s="66">
        <f t="shared" si="12"/>
        <v>0</v>
      </c>
    </row>
    <row r="21" spans="1:15" s="136" customFormat="1">
      <c r="A21" s="33">
        <v>7</v>
      </c>
      <c r="B21" s="12" t="s">
        <v>53</v>
      </c>
      <c r="C21" s="67" t="s">
        <v>8</v>
      </c>
      <c r="D21" s="69">
        <v>100</v>
      </c>
      <c r="E21" s="187"/>
      <c r="F21" s="45"/>
      <c r="G21" s="187"/>
      <c r="H21" s="187"/>
      <c r="I21" s="187"/>
      <c r="J21" s="14">
        <f t="shared" si="7"/>
        <v>0</v>
      </c>
      <c r="K21" s="14">
        <f t="shared" si="8"/>
        <v>0</v>
      </c>
      <c r="L21" s="14">
        <f t="shared" si="9"/>
        <v>0</v>
      </c>
      <c r="M21" s="14">
        <f t="shared" si="10"/>
        <v>0</v>
      </c>
      <c r="N21" s="14">
        <f t="shared" si="11"/>
        <v>0</v>
      </c>
      <c r="O21" s="66">
        <f t="shared" si="12"/>
        <v>0</v>
      </c>
    </row>
    <row r="22" spans="1:15">
      <c r="A22" s="33"/>
      <c r="B22" s="68" t="s">
        <v>47</v>
      </c>
      <c r="C22" s="11"/>
      <c r="D22" s="69"/>
      <c r="E22" s="45"/>
      <c r="F22" s="45"/>
      <c r="G22" s="45"/>
      <c r="H22" s="45"/>
      <c r="I22" s="45"/>
      <c r="J22" s="14"/>
      <c r="K22" s="14"/>
      <c r="L22" s="14"/>
      <c r="M22" s="14"/>
      <c r="N22" s="14"/>
      <c r="O22" s="66"/>
    </row>
    <row r="23" spans="1:15" ht="25.5">
      <c r="A23" s="33">
        <v>8</v>
      </c>
      <c r="B23" s="12" t="s">
        <v>60</v>
      </c>
      <c r="C23" s="92" t="s">
        <v>59</v>
      </c>
      <c r="D23" s="94">
        <v>47.5</v>
      </c>
      <c r="E23" s="45"/>
      <c r="F23" s="45"/>
      <c r="G23" s="45"/>
      <c r="H23" s="45"/>
      <c r="I23" s="45"/>
      <c r="J23" s="14">
        <f t="shared" si="7"/>
        <v>0</v>
      </c>
      <c r="K23" s="14">
        <f t="shared" si="8"/>
        <v>0</v>
      </c>
      <c r="L23" s="14">
        <f t="shared" si="9"/>
        <v>0</v>
      </c>
      <c r="M23" s="14">
        <f t="shared" si="10"/>
        <v>0</v>
      </c>
      <c r="N23" s="14">
        <f t="shared" si="11"/>
        <v>0</v>
      </c>
      <c r="O23" s="66">
        <f t="shared" si="12"/>
        <v>0</v>
      </c>
    </row>
    <row r="24" spans="1:15" ht="14.25">
      <c r="A24" s="33">
        <v>9</v>
      </c>
      <c r="B24" s="12" t="s">
        <v>61</v>
      </c>
      <c r="C24" s="92" t="s">
        <v>59</v>
      </c>
      <c r="D24" s="94">
        <v>47.5</v>
      </c>
      <c r="E24" s="45"/>
      <c r="F24" s="45"/>
      <c r="G24" s="45"/>
      <c r="H24" s="45"/>
      <c r="I24" s="45"/>
      <c r="J24" s="14">
        <f t="shared" si="7"/>
        <v>0</v>
      </c>
      <c r="K24" s="14">
        <f t="shared" si="8"/>
        <v>0</v>
      </c>
      <c r="L24" s="14">
        <f t="shared" si="9"/>
        <v>0</v>
      </c>
      <c r="M24" s="14">
        <f t="shared" si="10"/>
        <v>0</v>
      </c>
      <c r="N24" s="14">
        <f t="shared" si="11"/>
        <v>0</v>
      </c>
      <c r="O24" s="66">
        <f t="shared" si="12"/>
        <v>0</v>
      </c>
    </row>
    <row r="25" spans="1:15" ht="14.25">
      <c r="A25" s="33">
        <v>10</v>
      </c>
      <c r="B25" s="12" t="s">
        <v>565</v>
      </c>
      <c r="C25" s="92" t="s">
        <v>59</v>
      </c>
      <c r="D25" s="94">
        <v>47.5</v>
      </c>
      <c r="E25" s="45"/>
      <c r="F25" s="45"/>
      <c r="G25" s="45"/>
      <c r="H25" s="45"/>
      <c r="I25" s="45"/>
      <c r="J25" s="14">
        <f t="shared" ref="J25" si="13">ROUND(SUM(G25:I25),2)</f>
        <v>0</v>
      </c>
      <c r="K25" s="14">
        <f t="shared" ref="K25" si="14">ROUND(D25*E25,2)</f>
        <v>0</v>
      </c>
      <c r="L25" s="14">
        <f t="shared" ref="L25" si="15">ROUND(D25*G25,2)</f>
        <v>0</v>
      </c>
      <c r="M25" s="14">
        <f t="shared" ref="M25" si="16">ROUND(D25*H25,2)</f>
        <v>0</v>
      </c>
      <c r="N25" s="14">
        <f t="shared" ref="N25" si="17">ROUND(D25*I25,2)</f>
        <v>0</v>
      </c>
      <c r="O25" s="66">
        <f t="shared" ref="O25" si="18">ROUND(SUM(L25:N25),2)</f>
        <v>0</v>
      </c>
    </row>
    <row r="26" spans="1:15" ht="13.5" thickBot="1">
      <c r="A26" s="33"/>
      <c r="B26" s="12"/>
      <c r="C26" s="93"/>
      <c r="D26" s="94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80"/>
    </row>
    <row r="27" spans="1:15" s="32" customFormat="1">
      <c r="A27" s="28"/>
      <c r="B27" s="5" t="s">
        <v>21</v>
      </c>
      <c r="C27" s="6"/>
      <c r="D27" s="30"/>
      <c r="E27" s="31"/>
      <c r="F27" s="31"/>
      <c r="G27" s="31"/>
      <c r="H27" s="31"/>
      <c r="I27" s="31"/>
      <c r="J27" s="31"/>
      <c r="K27" s="31">
        <f>SUM(K14:K26)</f>
        <v>0</v>
      </c>
      <c r="L27" s="31">
        <f>SUM(L14:L26)</f>
        <v>0</v>
      </c>
      <c r="M27" s="31">
        <f>SUM(M14:M26)</f>
        <v>0</v>
      </c>
      <c r="N27" s="31">
        <f>SUM(N14:N26)</f>
        <v>0</v>
      </c>
      <c r="O27" s="70">
        <f>SUM(O14:O26)</f>
        <v>0</v>
      </c>
    </row>
    <row r="28" spans="1:15" s="32" customFormat="1">
      <c r="A28" s="33"/>
      <c r="B28" s="35" t="s">
        <v>594</v>
      </c>
      <c r="C28" s="4"/>
      <c r="D28" s="14"/>
      <c r="E28" s="14"/>
      <c r="F28" s="14"/>
      <c r="G28" s="14"/>
      <c r="H28" s="14"/>
      <c r="I28" s="14"/>
      <c r="J28" s="14"/>
      <c r="K28" s="36"/>
      <c r="L28" s="36"/>
      <c r="M28" s="36"/>
      <c r="N28" s="36"/>
      <c r="O28" s="37">
        <f>ROUND(M28,2)</f>
        <v>0</v>
      </c>
    </row>
    <row r="29" spans="1:15" ht="13.5" thickBot="1">
      <c r="A29" s="38"/>
      <c r="B29" s="40" t="s">
        <v>11</v>
      </c>
      <c r="C29" s="7"/>
      <c r="D29" s="41"/>
      <c r="E29" s="41"/>
      <c r="F29" s="41"/>
      <c r="G29" s="41"/>
      <c r="H29" s="41"/>
      <c r="I29" s="41"/>
      <c r="J29" s="41"/>
      <c r="K29" s="42">
        <f>K27+K28</f>
        <v>0</v>
      </c>
      <c r="L29" s="42">
        <f t="shared" ref="L29:N29" si="19">L27+L28</f>
        <v>0</v>
      </c>
      <c r="M29" s="42">
        <f t="shared" si="19"/>
        <v>0</v>
      </c>
      <c r="N29" s="42">
        <f t="shared" si="19"/>
        <v>0</v>
      </c>
      <c r="O29" s="43">
        <f>O27+O28</f>
        <v>0</v>
      </c>
    </row>
    <row r="30" spans="1:15">
      <c r="A30" s="56"/>
      <c r="B30" s="56"/>
      <c r="C30" s="56"/>
      <c r="D30" s="56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</row>
  </sheetData>
  <mergeCells count="17">
    <mergeCell ref="O8:O10"/>
    <mergeCell ref="K7:O7"/>
    <mergeCell ref="E8:E10"/>
    <mergeCell ref="F8:F10"/>
    <mergeCell ref="G8:G10"/>
    <mergeCell ref="H8:H10"/>
    <mergeCell ref="I8:I10"/>
    <mergeCell ref="J8:J10"/>
    <mergeCell ref="K8:K10"/>
    <mergeCell ref="L8:L10"/>
    <mergeCell ref="M8:M10"/>
    <mergeCell ref="E7:J7"/>
    <mergeCell ref="A7:A10"/>
    <mergeCell ref="B7:B10"/>
    <mergeCell ref="C7:C10"/>
    <mergeCell ref="D7:D10"/>
    <mergeCell ref="N8:N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4" fitToHeight="0" orientation="landscape" r:id="rId1"/>
  <headerFooter alignWithMargins="0">
    <oddFooter>&amp;R&amp;P no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opLeftCell="A23" zoomScale="130" zoomScaleNormal="130" workbookViewId="0">
      <selection activeCell="L13" sqref="L13"/>
    </sheetView>
  </sheetViews>
  <sheetFormatPr defaultRowHeight="12.75"/>
  <cols>
    <col min="1" max="1" width="7.85546875" style="374" customWidth="1"/>
    <col min="2" max="2" width="12" style="374" customWidth="1"/>
    <col min="3" max="3" width="30" style="374" customWidth="1"/>
    <col min="4" max="7" width="10.7109375" style="374" customWidth="1"/>
    <col min="8" max="8" width="12.5703125" style="408" customWidth="1"/>
    <col min="9" max="16384" width="9.140625" style="374"/>
  </cols>
  <sheetData>
    <row r="1" spans="1:8" s="366" customFormat="1" ht="15.75">
      <c r="A1" s="629" t="s">
        <v>402</v>
      </c>
      <c r="B1" s="629"/>
      <c r="C1" s="629"/>
      <c r="D1" s="629"/>
      <c r="E1" s="629"/>
      <c r="F1" s="629"/>
      <c r="G1" s="629"/>
      <c r="H1" s="629"/>
    </row>
    <row r="2" spans="1:8" s="366" customFormat="1" ht="15.75">
      <c r="A2" s="367"/>
      <c r="B2" s="367"/>
      <c r="C2" s="367"/>
      <c r="D2" s="367"/>
      <c r="E2" s="367"/>
      <c r="F2" s="367"/>
      <c r="G2" s="367"/>
      <c r="H2" s="367"/>
    </row>
    <row r="3" spans="1:8" s="368" customFormat="1" ht="25.5" customHeight="1">
      <c r="A3" s="637" t="s">
        <v>581</v>
      </c>
      <c r="B3" s="637"/>
      <c r="C3" s="637"/>
      <c r="D3" s="637"/>
      <c r="E3" s="637"/>
      <c r="F3" s="637"/>
      <c r="G3" s="637"/>
      <c r="H3" s="637"/>
    </row>
    <row r="4" spans="1:8" s="368" customFormat="1">
      <c r="A4" s="369" t="s">
        <v>403</v>
      </c>
      <c r="B4" s="370"/>
      <c r="C4" s="371"/>
      <c r="D4" s="371"/>
    </row>
    <row r="5" spans="1:8" s="368" customFormat="1" hidden="1">
      <c r="A5" s="369" t="s">
        <v>404</v>
      </c>
      <c r="B5" s="370"/>
      <c r="C5" s="371"/>
      <c r="D5" s="371"/>
    </row>
    <row r="6" spans="1:8" s="368" customFormat="1" hidden="1">
      <c r="A6" s="369" t="s">
        <v>405</v>
      </c>
      <c r="B6" s="370"/>
      <c r="C6" s="371"/>
      <c r="D6" s="371"/>
    </row>
    <row r="7" spans="1:8" s="368" customFormat="1">
      <c r="A7" s="372" t="s">
        <v>406</v>
      </c>
      <c r="B7" s="370"/>
      <c r="C7" s="371"/>
      <c r="D7" s="371"/>
    </row>
    <row r="8" spans="1:8" s="368" customFormat="1">
      <c r="A8" s="373"/>
      <c r="C8" s="370"/>
      <c r="D8" s="371"/>
      <c r="E8" s="371"/>
    </row>
    <row r="9" spans="1:8">
      <c r="A9" s="365"/>
      <c r="D9" s="365"/>
      <c r="F9" s="368" t="s">
        <v>49</v>
      </c>
      <c r="G9" s="375"/>
      <c r="H9" s="376">
        <f>D39</f>
        <v>0</v>
      </c>
    </row>
    <row r="10" spans="1:8">
      <c r="A10" s="377"/>
      <c r="D10" s="377"/>
      <c r="F10" s="368" t="s">
        <v>407</v>
      </c>
      <c r="G10" s="375"/>
      <c r="H10" s="376">
        <f>H34</f>
        <v>0</v>
      </c>
    </row>
    <row r="12" spans="1:8" ht="12.75" customHeight="1">
      <c r="A12" s="630" t="s">
        <v>3</v>
      </c>
      <c r="B12" s="630" t="s">
        <v>48</v>
      </c>
      <c r="C12" s="630" t="s">
        <v>408</v>
      </c>
      <c r="D12" s="630" t="s">
        <v>409</v>
      </c>
      <c r="E12" s="632" t="s">
        <v>410</v>
      </c>
      <c r="F12" s="633"/>
      <c r="G12" s="634"/>
      <c r="H12" s="635" t="s">
        <v>411</v>
      </c>
    </row>
    <row r="13" spans="1:8" ht="25.5">
      <c r="A13" s="631"/>
      <c r="B13" s="631"/>
      <c r="C13" s="631"/>
      <c r="D13" s="631"/>
      <c r="E13" s="378" t="s">
        <v>412</v>
      </c>
      <c r="F13" s="378" t="s">
        <v>413</v>
      </c>
      <c r="G13" s="378" t="s">
        <v>414</v>
      </c>
      <c r="H13" s="636"/>
    </row>
    <row r="14" spans="1:8" ht="25.5">
      <c r="A14" s="379">
        <v>1</v>
      </c>
      <c r="B14" s="380">
        <v>21</v>
      </c>
      <c r="C14" s="381" t="str">
        <f>'21'!B2</f>
        <v>Ārejie tīkli. Ugunsdzēsības vārsta pieslēgums</v>
      </c>
      <c r="D14" s="382">
        <f>'21'!O18</f>
        <v>0</v>
      </c>
      <c r="E14" s="382">
        <f>'21'!L18</f>
        <v>0</v>
      </c>
      <c r="F14" s="382">
        <f>'21'!M18</f>
        <v>0</v>
      </c>
      <c r="G14" s="382">
        <f>'21'!N18</f>
        <v>0</v>
      </c>
      <c r="H14" s="382">
        <f>'21'!K18</f>
        <v>0</v>
      </c>
    </row>
    <row r="15" spans="1:8" ht="44.25" customHeight="1">
      <c r="A15" s="467">
        <v>2</v>
      </c>
      <c r="B15" s="380">
        <v>22</v>
      </c>
      <c r="C15" s="381" t="str">
        <f>'22'!B2</f>
        <v>Vilkmes skapju, dzīvnieku sprostu, operācijas galdu un citu Iekārtu pieslēgumi</v>
      </c>
      <c r="D15" s="382">
        <f>'22'!P119</f>
        <v>0</v>
      </c>
      <c r="E15" s="382">
        <f>'22'!M119</f>
        <v>0</v>
      </c>
      <c r="F15" s="382">
        <f>'22'!N119</f>
        <v>0</v>
      </c>
      <c r="G15" s="382">
        <f>'22'!O119</f>
        <v>0</v>
      </c>
      <c r="H15" s="382">
        <f>'22'!L117</f>
        <v>0</v>
      </c>
    </row>
    <row r="16" spans="1:8">
      <c r="A16" s="467">
        <v>7</v>
      </c>
      <c r="B16" s="469" t="s">
        <v>428</v>
      </c>
      <c r="C16" s="381" t="s">
        <v>590</v>
      </c>
      <c r="D16" s="382">
        <f>'25.2'!O33</f>
        <v>0</v>
      </c>
      <c r="E16" s="382">
        <f>'25.2'!L33</f>
        <v>0</v>
      </c>
      <c r="F16" s="382">
        <f>'25.2'!M33</f>
        <v>0</v>
      </c>
      <c r="G16" s="382">
        <f>'25.2'!N33</f>
        <v>0</v>
      </c>
      <c r="H16" s="382">
        <f>'25.2'!K33</f>
        <v>0</v>
      </c>
    </row>
    <row r="17" spans="1:8" ht="47.25" customHeight="1">
      <c r="A17" s="467">
        <v>9</v>
      </c>
      <c r="B17" s="469" t="s">
        <v>429</v>
      </c>
      <c r="C17" s="381" t="str">
        <f>'26.2'!A2</f>
        <v>Vājstrāvas tīkli. UAS. Detektori virsgriestu telpā un ēku savienojošo kabeļu ievilkšana</v>
      </c>
      <c r="D17" s="382">
        <f>'26.2'!O21</f>
        <v>0</v>
      </c>
      <c r="E17" s="382">
        <f>'26.2'!L21</f>
        <v>0</v>
      </c>
      <c r="F17" s="382">
        <f>'26.2'!M21</f>
        <v>0</v>
      </c>
      <c r="G17" s="382">
        <f>'26.2'!N21</f>
        <v>0</v>
      </c>
      <c r="H17" s="382">
        <f>'26.2'!K21</f>
        <v>0</v>
      </c>
    </row>
    <row r="18" spans="1:8" ht="38.25">
      <c r="A18" s="467">
        <v>10</v>
      </c>
      <c r="B18" s="469" t="s">
        <v>423</v>
      </c>
      <c r="C18" s="381" t="str">
        <f>'27'!B2</f>
        <v>Esošā asfaltbetona demontāža un pamatnes sagatavošana betona grīdai</v>
      </c>
      <c r="D18" s="382">
        <f>'27'!O25</f>
        <v>0</v>
      </c>
      <c r="E18" s="382">
        <f>'27'!L25</f>
        <v>0</v>
      </c>
      <c r="F18" s="382">
        <f>'27'!M25</f>
        <v>0</v>
      </c>
      <c r="G18" s="382">
        <f>'27'!N25</f>
        <v>0</v>
      </c>
      <c r="H18" s="382">
        <f>'27'!K25</f>
        <v>0</v>
      </c>
    </row>
    <row r="19" spans="1:8">
      <c r="A19" s="467">
        <v>11</v>
      </c>
      <c r="B19" s="469" t="s">
        <v>424</v>
      </c>
      <c r="C19" s="381" t="s">
        <v>570</v>
      </c>
      <c r="D19" s="382">
        <f>'28'!O22</f>
        <v>0</v>
      </c>
      <c r="E19" s="382">
        <f>'28'!L22</f>
        <v>0</v>
      </c>
      <c r="F19" s="382">
        <f>'28'!M22</f>
        <v>0</v>
      </c>
      <c r="G19" s="382">
        <f>'28'!N22</f>
        <v>0</v>
      </c>
      <c r="H19" s="382">
        <f>'28'!K22</f>
        <v>0</v>
      </c>
    </row>
    <row r="20" spans="1:8">
      <c r="A20" s="467">
        <v>14</v>
      </c>
      <c r="B20" s="469" t="s">
        <v>425</v>
      </c>
      <c r="C20" s="381" t="str">
        <f>'30'!B2</f>
        <v>Noliktavas griestu lūku montāža</v>
      </c>
      <c r="D20" s="382">
        <f>'30'!O22</f>
        <v>0</v>
      </c>
      <c r="E20" s="382">
        <f>'30'!L22</f>
        <v>0</v>
      </c>
      <c r="F20" s="382">
        <f>'30'!M22</f>
        <v>0</v>
      </c>
      <c r="G20" s="382">
        <f>'30'!N22</f>
        <v>0</v>
      </c>
      <c r="H20" s="382">
        <f>'30'!K22</f>
        <v>0</v>
      </c>
    </row>
    <row r="21" spans="1:8" ht="33.75" customHeight="1">
      <c r="A21" s="467">
        <v>15</v>
      </c>
      <c r="B21" s="469" t="s">
        <v>426</v>
      </c>
      <c r="C21" s="381" t="str">
        <f>'31'!B2</f>
        <v xml:space="preserve">Noliktavas piegulošās teritorijas sakārtošanas darbi </v>
      </c>
      <c r="D21" s="382">
        <f>'31'!O20</f>
        <v>0</v>
      </c>
      <c r="E21" s="382">
        <f>'31'!L20</f>
        <v>0</v>
      </c>
      <c r="F21" s="382">
        <f>'31'!M20</f>
        <v>0</v>
      </c>
      <c r="G21" s="382">
        <f>'31'!N20</f>
        <v>0</v>
      </c>
      <c r="H21" s="382">
        <f>'31'!K20</f>
        <v>0</v>
      </c>
    </row>
    <row r="22" spans="1:8" ht="25.5">
      <c r="A22" s="467">
        <v>16</v>
      </c>
      <c r="B22" s="469" t="s">
        <v>427</v>
      </c>
      <c r="C22" s="381" t="str">
        <f>'32'!B2</f>
        <v>Ventiekārtu apkalpes platformu izbūve noliktavā</v>
      </c>
      <c r="D22" s="382">
        <f>'32'!O22</f>
        <v>0</v>
      </c>
      <c r="E22" s="382">
        <f>'32'!L22</f>
        <v>0</v>
      </c>
      <c r="F22" s="382">
        <f>'32'!M22</f>
        <v>0</v>
      </c>
      <c r="G22" s="382">
        <f>'32'!N22</f>
        <v>0</v>
      </c>
      <c r="H22" s="382">
        <f>'32'!K22</f>
        <v>0</v>
      </c>
    </row>
    <row r="23" spans="1:8" ht="25.5">
      <c r="A23" s="467">
        <v>19</v>
      </c>
      <c r="B23" s="469" t="s">
        <v>430</v>
      </c>
      <c r="C23" s="381" t="str">
        <f>'34.2'!B2</f>
        <v>Ārējā ektroapgāde noliktavas ēkas pieslēgšanai</v>
      </c>
      <c r="D23" s="382">
        <f>'34.2'!O27</f>
        <v>0</v>
      </c>
      <c r="E23" s="382">
        <f>'34.2'!L27</f>
        <v>0</v>
      </c>
      <c r="F23" s="382">
        <f>'34.2'!M27</f>
        <v>0</v>
      </c>
      <c r="G23" s="382">
        <f>'34.2'!N27</f>
        <v>0</v>
      </c>
      <c r="H23" s="382">
        <f>'34.2'!K27</f>
        <v>0</v>
      </c>
    </row>
    <row r="24" spans="1:8" ht="25.5">
      <c r="A24" s="467">
        <v>21</v>
      </c>
      <c r="B24" s="469" t="s">
        <v>431</v>
      </c>
      <c r="C24" s="381" t="str">
        <f>'35.2'!B2</f>
        <v>Noliktavas iekšējā ugunsdzesības signalizācija</v>
      </c>
      <c r="D24" s="382">
        <f>'35.2'!O22</f>
        <v>0</v>
      </c>
      <c r="E24" s="382">
        <f>'35.2'!L22</f>
        <v>0</v>
      </c>
      <c r="F24" s="382">
        <f>'35.2'!M22</f>
        <v>0</v>
      </c>
      <c r="G24" s="382">
        <f>'35.2'!N22</f>
        <v>0</v>
      </c>
      <c r="H24" s="382">
        <f>'35.2'!K22</f>
        <v>0</v>
      </c>
    </row>
    <row r="25" spans="1:8" ht="25.5">
      <c r="A25" s="467">
        <v>22</v>
      </c>
      <c r="B25" s="469" t="s">
        <v>432</v>
      </c>
      <c r="C25" s="381" t="str">
        <f>'36'!B2</f>
        <v>Noliktavas ārējā kanalizācija un ūdensvads</v>
      </c>
      <c r="D25" s="382">
        <f>'36'!O29</f>
        <v>0</v>
      </c>
      <c r="E25" s="382">
        <f>'36'!L29</f>
        <v>0</v>
      </c>
      <c r="F25" s="382">
        <f>'36'!M29</f>
        <v>0</v>
      </c>
      <c r="G25" s="382">
        <f>'36'!N29</f>
        <v>0</v>
      </c>
      <c r="H25" s="382">
        <f>'36'!K29</f>
        <v>0</v>
      </c>
    </row>
    <row r="26" spans="1:8" ht="38.25" customHeight="1">
      <c r="A26" s="467">
        <v>23</v>
      </c>
      <c r="B26" s="469" t="s">
        <v>433</v>
      </c>
      <c r="C26" s="381" t="str">
        <f>'37'!B2</f>
        <v>Ārējie vājstrāvu tīkli, noliktavas un laboratorijas savienojumam ar esošo ēku</v>
      </c>
      <c r="D26" s="382">
        <f>'37'!O29</f>
        <v>0</v>
      </c>
      <c r="E26" s="382">
        <f>'37'!L29</f>
        <v>0</v>
      </c>
      <c r="F26" s="382">
        <f>'37'!M29</f>
        <v>0</v>
      </c>
      <c r="G26" s="382">
        <f>'37'!N29</f>
        <v>0</v>
      </c>
      <c r="H26" s="382">
        <f>'37'!K29</f>
        <v>0</v>
      </c>
    </row>
    <row r="27" spans="1:8" ht="39" customHeight="1">
      <c r="A27" s="473">
        <f>A26+1</f>
        <v>24</v>
      </c>
      <c r="B27" s="469" t="s">
        <v>443</v>
      </c>
      <c r="C27" s="381" t="str">
        <f>'38'!B2</f>
        <v>Apdares darbi pēc mēbeļu uzstādīšanas laboratoriju korpusā</v>
      </c>
      <c r="D27" s="382">
        <f>'38'!O21</f>
        <v>0</v>
      </c>
      <c r="E27" s="382">
        <f>'38'!L21</f>
        <v>0</v>
      </c>
      <c r="F27" s="382">
        <f>'38'!M21</f>
        <v>0</v>
      </c>
      <c r="G27" s="382">
        <f>'38'!N21</f>
        <v>0</v>
      </c>
      <c r="H27" s="382">
        <f>'38'!K19</f>
        <v>0</v>
      </c>
    </row>
    <row r="28" spans="1:8" ht="25.5">
      <c r="A28" s="491">
        <f t="shared" ref="A28:A33" si="0">A27+1</f>
        <v>25</v>
      </c>
      <c r="B28" s="469" t="s">
        <v>448</v>
      </c>
      <c r="C28" s="381" t="str">
        <f>'39'!A2</f>
        <v>Iekšējās metāla platformas pārbūve un apdares darbi laboratorijas ēkā</v>
      </c>
      <c r="D28" s="382">
        <f>'39'!O37</f>
        <v>0</v>
      </c>
      <c r="E28" s="382">
        <f>'39'!L37</f>
        <v>0</v>
      </c>
      <c r="F28" s="382">
        <f>'39'!M37</f>
        <v>0</v>
      </c>
      <c r="G28" s="382">
        <f>'39'!N37</f>
        <v>0</v>
      </c>
      <c r="H28" s="382">
        <f>'39'!K35</f>
        <v>0</v>
      </c>
    </row>
    <row r="29" spans="1:8" ht="38.25">
      <c r="A29" s="491">
        <f t="shared" si="0"/>
        <v>26</v>
      </c>
      <c r="B29" s="469" t="s">
        <v>449</v>
      </c>
      <c r="C29" s="381" t="str">
        <f>'40'!A2</f>
        <v>Žalūziju, aizsargstūru uzstādīšana un durvju aplīmēšana laboratoriju korpusā</v>
      </c>
      <c r="D29" s="382">
        <f>'40'!O26</f>
        <v>0</v>
      </c>
      <c r="E29" s="382">
        <f>'40'!L26</f>
        <v>0</v>
      </c>
      <c r="F29" s="382">
        <f>'40'!M26</f>
        <v>0</v>
      </c>
      <c r="G29" s="382">
        <f>'40'!N26</f>
        <v>0</v>
      </c>
      <c r="H29" s="382">
        <f>'40'!K24</f>
        <v>0</v>
      </c>
    </row>
    <row r="30" spans="1:8" ht="25.5">
      <c r="A30" s="491">
        <f t="shared" si="0"/>
        <v>27</v>
      </c>
      <c r="B30" s="469" t="s">
        <v>450</v>
      </c>
      <c r="C30" s="381" t="str">
        <f>'41'!A2</f>
        <v>Ventilācijas sistēmas PN8 pārbūves darbi laboratoriju korpusā</v>
      </c>
      <c r="D30" s="382">
        <f>'41'!P31</f>
        <v>0</v>
      </c>
      <c r="E30" s="382">
        <f>'41'!M31</f>
        <v>0</v>
      </c>
      <c r="F30" s="382">
        <f>'41'!N31</f>
        <v>0</v>
      </c>
      <c r="G30" s="382">
        <f>'41'!O31</f>
        <v>0</v>
      </c>
      <c r="H30" s="382">
        <f>'41'!L29</f>
        <v>0</v>
      </c>
    </row>
    <row r="31" spans="1:8">
      <c r="A31" s="491">
        <f t="shared" si="0"/>
        <v>28</v>
      </c>
      <c r="B31" s="469" t="s">
        <v>451</v>
      </c>
      <c r="C31" s="381" t="str">
        <f>'42'!A2</f>
        <v>UPS ierīkošana laboratoriju korpusā</v>
      </c>
      <c r="D31" s="382">
        <f>'42'!P21</f>
        <v>0</v>
      </c>
      <c r="E31" s="382">
        <f>'42'!M21</f>
        <v>0</v>
      </c>
      <c r="F31" s="382">
        <f>'42'!N21</f>
        <v>0</v>
      </c>
      <c r="G31" s="382">
        <f>'42'!O21</f>
        <v>0</v>
      </c>
      <c r="H31" s="382">
        <f>'42'!L19</f>
        <v>0</v>
      </c>
    </row>
    <row r="32" spans="1:8" ht="25.5">
      <c r="A32" s="491">
        <f t="shared" si="0"/>
        <v>29</v>
      </c>
      <c r="B32" s="469" t="s">
        <v>452</v>
      </c>
      <c r="C32" s="381" t="str">
        <f>'43'!A2</f>
        <v>Papildus EL pieslēgums, un VS izmaiņas laboratoriju korpusā</v>
      </c>
      <c r="D32" s="382">
        <f>'43'!P26</f>
        <v>0</v>
      </c>
      <c r="E32" s="382">
        <f>'43'!M26</f>
        <v>0</v>
      </c>
      <c r="F32" s="382">
        <f>'43'!N26</f>
        <v>0</v>
      </c>
      <c r="G32" s="382">
        <f>'43'!O26</f>
        <v>0</v>
      </c>
      <c r="H32" s="382">
        <f>'43'!L24</f>
        <v>0</v>
      </c>
    </row>
    <row r="33" spans="1:8">
      <c r="A33" s="491">
        <f t="shared" si="0"/>
        <v>30</v>
      </c>
      <c r="B33" s="469" t="s">
        <v>453</v>
      </c>
      <c r="C33" s="381" t="s">
        <v>454</v>
      </c>
      <c r="D33" s="382">
        <f>'44'!O96</f>
        <v>0</v>
      </c>
      <c r="E33" s="382">
        <f>'44'!L96</f>
        <v>0</v>
      </c>
      <c r="F33" s="382">
        <f>'44'!M96</f>
        <v>0</v>
      </c>
      <c r="G33" s="382">
        <f>'44'!N96</f>
        <v>0</v>
      </c>
      <c r="H33" s="382">
        <f>'44'!K94</f>
        <v>0</v>
      </c>
    </row>
    <row r="34" spans="1:8">
      <c r="A34" s="626" t="s">
        <v>399</v>
      </c>
      <c r="B34" s="627"/>
      <c r="C34" s="628"/>
      <c r="D34" s="383">
        <f>SUM(D14:D33)</f>
        <v>0</v>
      </c>
      <c r="E34" s="383">
        <f>SUM(E14:E33)</f>
        <v>0</v>
      </c>
      <c r="F34" s="383">
        <f>SUM(F14:F33)</f>
        <v>0</v>
      </c>
      <c r="G34" s="383">
        <f>SUM(G14:G33)</f>
        <v>0</v>
      </c>
      <c r="H34" s="383">
        <f>SUM(H14:H33)</f>
        <v>0</v>
      </c>
    </row>
    <row r="35" spans="1:8">
      <c r="A35" s="621"/>
      <c r="B35" s="384"/>
      <c r="C35" s="385" t="s">
        <v>582</v>
      </c>
      <c r="D35" s="386">
        <f>D34*A35</f>
        <v>0</v>
      </c>
      <c r="E35" s="387"/>
      <c r="F35" s="387"/>
      <c r="G35" s="387"/>
      <c r="H35" s="388"/>
    </row>
    <row r="36" spans="1:8" s="394" customFormat="1">
      <c r="A36" s="622"/>
      <c r="B36" s="389"/>
      <c r="C36" s="390" t="s">
        <v>583</v>
      </c>
      <c r="D36" s="391">
        <f>D35*A36</f>
        <v>0</v>
      </c>
      <c r="E36" s="392"/>
      <c r="F36" s="392"/>
      <c r="G36" s="392"/>
      <c r="H36" s="393"/>
    </row>
    <row r="37" spans="1:8">
      <c r="A37" s="623"/>
      <c r="B37" s="395"/>
      <c r="C37" s="396" t="s">
        <v>584</v>
      </c>
      <c r="D37" s="386">
        <f>D34*A37</f>
        <v>0</v>
      </c>
      <c r="E37" s="387"/>
      <c r="F37" s="387"/>
      <c r="G37" s="387"/>
      <c r="H37" s="388"/>
    </row>
    <row r="38" spans="1:8">
      <c r="A38" s="397">
        <v>0.2359</v>
      </c>
      <c r="B38" s="395"/>
      <c r="C38" s="396" t="s">
        <v>415</v>
      </c>
      <c r="D38" s="386">
        <f>E34*A38</f>
        <v>0</v>
      </c>
      <c r="E38" s="387"/>
      <c r="F38" s="387"/>
      <c r="G38" s="388"/>
      <c r="H38" s="387"/>
    </row>
    <row r="39" spans="1:8">
      <c r="A39" s="398"/>
      <c r="B39" s="395"/>
      <c r="C39" s="399" t="s">
        <v>399</v>
      </c>
      <c r="D39" s="400">
        <f>D38+D37+D35+D34</f>
        <v>0</v>
      </c>
      <c r="E39" s="387"/>
      <c r="F39" s="387"/>
      <c r="G39" s="388"/>
      <c r="H39" s="387"/>
    </row>
    <row r="40" spans="1:8" s="402" customFormat="1">
      <c r="D40" s="490"/>
      <c r="E40" s="490"/>
      <c r="F40" s="490"/>
      <c r="G40" s="490"/>
      <c r="H40" s="490"/>
    </row>
    <row r="41" spans="1:8" s="402" customFormat="1">
      <c r="D41" s="490"/>
      <c r="E41" s="490"/>
      <c r="F41" s="490"/>
      <c r="G41" s="490"/>
      <c r="H41" s="490"/>
    </row>
    <row r="42" spans="1:8" s="402" customFormat="1" hidden="1">
      <c r="A42" s="403" t="s">
        <v>18</v>
      </c>
      <c r="C42" s="404"/>
      <c r="D42" s="490"/>
      <c r="E42" s="601"/>
      <c r="F42" s="601"/>
      <c r="G42" s="601"/>
      <c r="H42" s="490"/>
    </row>
    <row r="43" spans="1:8" s="402" customFormat="1" ht="15.75" hidden="1">
      <c r="A43" s="406"/>
      <c r="B43" s="405"/>
      <c r="C43" s="407" t="s">
        <v>416</v>
      </c>
      <c r="D43" s="602"/>
      <c r="E43" s="601"/>
      <c r="F43" s="601"/>
      <c r="G43" s="601"/>
      <c r="H43" s="490"/>
    </row>
    <row r="44" spans="1:8" hidden="1">
      <c r="D44" s="401"/>
      <c r="E44" s="401"/>
      <c r="F44" s="401"/>
      <c r="G44" s="401"/>
      <c r="H44" s="603"/>
    </row>
    <row r="45" spans="1:8" hidden="1">
      <c r="A45" s="403" t="s">
        <v>417</v>
      </c>
      <c r="B45" s="402"/>
      <c r="C45" s="404"/>
      <c r="D45" s="490"/>
      <c r="E45" s="601"/>
      <c r="F45" s="401"/>
      <c r="G45" s="401"/>
      <c r="H45" s="603"/>
    </row>
    <row r="46" spans="1:8" ht="15.75" hidden="1">
      <c r="A46" s="406"/>
      <c r="B46" s="405"/>
      <c r="C46" s="407" t="s">
        <v>416</v>
      </c>
      <c r="D46" s="602"/>
      <c r="E46" s="601"/>
      <c r="F46" s="401"/>
      <c r="G46" s="401"/>
      <c r="H46" s="603"/>
    </row>
    <row r="47" spans="1:8" hidden="1">
      <c r="D47" s="401"/>
      <c r="E47" s="401"/>
      <c r="F47" s="401"/>
      <c r="G47" s="401"/>
      <c r="H47" s="603"/>
    </row>
    <row r="48" spans="1:8" hidden="1">
      <c r="A48" s="403" t="s">
        <v>401</v>
      </c>
      <c r="B48" s="402"/>
      <c r="C48" s="404"/>
      <c r="D48" s="490"/>
      <c r="E48" s="601"/>
      <c r="F48" s="401"/>
      <c r="G48" s="401"/>
      <c r="H48" s="603"/>
    </row>
    <row r="49" spans="1:8" ht="15.75" hidden="1">
      <c r="A49" s="406"/>
      <c r="B49" s="405"/>
      <c r="C49" s="407" t="s">
        <v>416</v>
      </c>
      <c r="D49" s="602"/>
      <c r="E49" s="601"/>
      <c r="F49" s="401"/>
      <c r="G49" s="401"/>
      <c r="H49" s="401"/>
    </row>
    <row r="50" spans="1:8">
      <c r="D50" s="401"/>
      <c r="E50" s="401"/>
      <c r="F50" s="401"/>
      <c r="G50" s="401"/>
      <c r="H50" s="603"/>
    </row>
    <row r="51" spans="1:8">
      <c r="D51" s="401"/>
      <c r="E51" s="401"/>
      <c r="F51" s="401"/>
      <c r="G51" s="401"/>
      <c r="H51" s="603"/>
    </row>
    <row r="52" spans="1:8">
      <c r="D52" s="401"/>
      <c r="E52" s="401"/>
      <c r="F52" s="401"/>
      <c r="G52" s="401"/>
      <c r="H52" s="603"/>
    </row>
    <row r="53" spans="1:8">
      <c r="D53" s="401"/>
    </row>
  </sheetData>
  <mergeCells count="9">
    <mergeCell ref="A34:C34"/>
    <mergeCell ref="A1:H1"/>
    <mergeCell ref="A12:A13"/>
    <mergeCell ref="B12:B13"/>
    <mergeCell ref="C12:C13"/>
    <mergeCell ref="D12:D13"/>
    <mergeCell ref="E12:G12"/>
    <mergeCell ref="H12:H13"/>
    <mergeCell ref="A3:H3"/>
  </mergeCells>
  <pageMargins left="0.7" right="0.7" top="0.75" bottom="0.75" header="0.3" footer="0.3"/>
  <pageSetup paperSize="9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T30"/>
  <sheetViews>
    <sheetView workbookViewId="0"/>
  </sheetViews>
  <sheetFormatPr defaultRowHeight="12.75"/>
  <cols>
    <col min="1" max="1" width="5" style="298" customWidth="1"/>
    <col min="2" max="2" width="32.7109375" style="298" customWidth="1"/>
    <col min="3" max="3" width="9.85546875" style="298" customWidth="1"/>
    <col min="4" max="4" width="7.28515625" style="299" customWidth="1"/>
    <col min="5" max="8" width="6.85546875" style="298" customWidth="1"/>
    <col min="9" max="9" width="8.140625" style="298" customWidth="1"/>
    <col min="10" max="11" width="9" style="298" customWidth="1"/>
    <col min="12" max="15" width="9.85546875" style="298" customWidth="1"/>
    <col min="16" max="16384" width="9.140625" style="298"/>
  </cols>
  <sheetData>
    <row r="2" spans="1:20" s="1" customFormat="1" ht="15.75">
      <c r="B2" s="468" t="s">
        <v>621</v>
      </c>
      <c r="C2" s="19"/>
    </row>
    <row r="3" spans="1:20" s="1" customFormat="1" ht="15.75">
      <c r="C3" s="19"/>
    </row>
    <row r="4" spans="1:20" s="1" customFormat="1" ht="15">
      <c r="A4" s="20"/>
      <c r="B4" s="46"/>
    </row>
    <row r="5" spans="1:20" s="1" customFormat="1">
      <c r="A5" s="21"/>
      <c r="B5" s="22" t="s">
        <v>39</v>
      </c>
      <c r="C5" s="63">
        <f>O21</f>
        <v>0</v>
      </c>
      <c r="D5" s="3"/>
    </row>
    <row r="6" spans="1:20" s="300" customFormat="1">
      <c r="A6" s="307"/>
      <c r="B6" s="308"/>
      <c r="D6" s="304"/>
      <c r="E6" s="311"/>
      <c r="F6" s="311"/>
      <c r="G6" s="311"/>
      <c r="H6" s="311"/>
      <c r="I6" s="311"/>
      <c r="J6" s="311"/>
      <c r="K6" s="305"/>
      <c r="L6" s="309"/>
      <c r="M6" s="309"/>
      <c r="O6" s="310"/>
    </row>
    <row r="7" spans="1:20" s="313" customFormat="1" ht="11.25">
      <c r="A7" s="665" t="s">
        <v>3</v>
      </c>
      <c r="B7" s="667" t="s">
        <v>7</v>
      </c>
      <c r="C7" s="665" t="s">
        <v>5</v>
      </c>
      <c r="D7" s="670" t="s">
        <v>4</v>
      </c>
      <c r="E7" s="672" t="s">
        <v>16</v>
      </c>
      <c r="F7" s="672"/>
      <c r="G7" s="672"/>
      <c r="H7" s="672"/>
      <c r="I7" s="672"/>
      <c r="J7" s="672"/>
      <c r="K7" s="658" t="s">
        <v>17</v>
      </c>
      <c r="L7" s="659"/>
      <c r="M7" s="659"/>
      <c r="N7" s="659"/>
      <c r="O7" s="660"/>
    </row>
    <row r="8" spans="1:20" s="313" customFormat="1" ht="37.5" customHeight="1">
      <c r="A8" s="666"/>
      <c r="B8" s="668"/>
      <c r="C8" s="669"/>
      <c r="D8" s="671"/>
      <c r="E8" s="315" t="s">
        <v>327</v>
      </c>
      <c r="F8" s="316" t="s">
        <v>328</v>
      </c>
      <c r="G8" s="317" t="s">
        <v>329</v>
      </c>
      <c r="H8" s="318" t="s">
        <v>330</v>
      </c>
      <c r="I8" s="318" t="s">
        <v>331</v>
      </c>
      <c r="J8" s="317" t="s">
        <v>332</v>
      </c>
      <c r="K8" s="319" t="s">
        <v>333</v>
      </c>
      <c r="L8" s="320" t="s">
        <v>329</v>
      </c>
      <c r="M8" s="474" t="s">
        <v>330</v>
      </c>
      <c r="N8" s="474" t="s">
        <v>331</v>
      </c>
      <c r="O8" s="319" t="s">
        <v>334</v>
      </c>
    </row>
    <row r="9" spans="1:20" s="313" customFormat="1" ht="11.25">
      <c r="A9" s="322">
        <v>1</v>
      </c>
      <c r="B9" s="322">
        <v>2</v>
      </c>
      <c r="C9" s="322">
        <f>B9+1</f>
        <v>3</v>
      </c>
      <c r="D9" s="322">
        <f>C9+1</f>
        <v>4</v>
      </c>
      <c r="E9" s="322">
        <f t="shared" ref="E9:O9" si="0">D9+1</f>
        <v>5</v>
      </c>
      <c r="F9" s="322">
        <f t="shared" si="0"/>
        <v>6</v>
      </c>
      <c r="G9" s="322">
        <f t="shared" si="0"/>
        <v>7</v>
      </c>
      <c r="H9" s="322">
        <f t="shared" si="0"/>
        <v>8</v>
      </c>
      <c r="I9" s="322">
        <f t="shared" si="0"/>
        <v>9</v>
      </c>
      <c r="J9" s="322">
        <f t="shared" si="0"/>
        <v>10</v>
      </c>
      <c r="K9" s="322">
        <f t="shared" si="0"/>
        <v>11</v>
      </c>
      <c r="L9" s="322">
        <f t="shared" si="0"/>
        <v>12</v>
      </c>
      <c r="M9" s="322">
        <f t="shared" si="0"/>
        <v>13</v>
      </c>
      <c r="N9" s="322">
        <f t="shared" si="0"/>
        <v>14</v>
      </c>
      <c r="O9" s="322">
        <f t="shared" si="0"/>
        <v>15</v>
      </c>
    </row>
    <row r="10" spans="1:20" s="323" customFormat="1" ht="15.75">
      <c r="A10" s="475"/>
      <c r="B10" s="476" t="s">
        <v>434</v>
      </c>
      <c r="C10" s="477"/>
      <c r="D10" s="477"/>
      <c r="E10" s="477"/>
      <c r="F10" s="477"/>
      <c r="G10" s="477"/>
      <c r="H10" s="477"/>
      <c r="I10" s="477"/>
      <c r="J10" s="477"/>
      <c r="K10" s="477"/>
      <c r="L10" s="477"/>
      <c r="M10" s="477"/>
      <c r="N10" s="477"/>
      <c r="O10" s="477"/>
    </row>
    <row r="11" spans="1:20" s="323" customFormat="1" ht="25.5">
      <c r="A11" s="475"/>
      <c r="B11" s="478" t="s">
        <v>435</v>
      </c>
      <c r="C11" s="479" t="s">
        <v>436</v>
      </c>
      <c r="D11" s="480">
        <v>250</v>
      </c>
      <c r="E11" s="481"/>
      <c r="F11" s="481"/>
      <c r="G11" s="482"/>
      <c r="H11" s="483"/>
      <c r="I11" s="484"/>
      <c r="J11" s="482">
        <f t="shared" ref="J11:J17" si="1">G11+H11+I11</f>
        <v>0</v>
      </c>
      <c r="K11" s="482">
        <f t="shared" ref="K11:K17" si="2">ROUND(D11*E11,1)</f>
        <v>0</v>
      </c>
      <c r="L11" s="482">
        <f>ROUND($D$11*G11,2)</f>
        <v>0</v>
      </c>
      <c r="M11" s="482">
        <f t="shared" ref="M11:M17" si="3">ROUND(D11*H11,2)</f>
        <v>0</v>
      </c>
      <c r="N11" s="482">
        <f t="shared" ref="N11:N18" si="4">ROUND(D11*I11,2)</f>
        <v>0</v>
      </c>
      <c r="O11" s="482">
        <f t="shared" ref="O11:O18" si="5">L11+M11+N11</f>
        <v>0</v>
      </c>
    </row>
    <row r="12" spans="1:20" s="334" customFormat="1" ht="25.5">
      <c r="A12" s="485">
        <v>25</v>
      </c>
      <c r="B12" s="478" t="s">
        <v>437</v>
      </c>
      <c r="C12" s="479" t="s">
        <v>436</v>
      </c>
      <c r="D12" s="480">
        <v>100</v>
      </c>
      <c r="E12" s="481"/>
      <c r="F12" s="481"/>
      <c r="G12" s="482"/>
      <c r="H12" s="483"/>
      <c r="I12" s="484"/>
      <c r="J12" s="482">
        <f t="shared" si="1"/>
        <v>0</v>
      </c>
      <c r="K12" s="482">
        <f t="shared" si="2"/>
        <v>0</v>
      </c>
      <c r="L12" s="482">
        <f t="shared" ref="L12:L15" si="6">ROUND($D$11*G12,2)</f>
        <v>0</v>
      </c>
      <c r="M12" s="482">
        <f t="shared" si="3"/>
        <v>0</v>
      </c>
      <c r="N12" s="482">
        <f t="shared" si="4"/>
        <v>0</v>
      </c>
      <c r="O12" s="482">
        <f t="shared" si="5"/>
        <v>0</v>
      </c>
      <c r="R12" s="331"/>
      <c r="T12" s="331"/>
    </row>
    <row r="13" spans="1:20" s="334" customFormat="1">
      <c r="A13" s="485"/>
      <c r="B13" s="486" t="s">
        <v>438</v>
      </c>
      <c r="C13" s="487" t="s">
        <v>439</v>
      </c>
      <c r="D13" s="488">
        <f>D12*0.2</f>
        <v>20</v>
      </c>
      <c r="E13" s="481"/>
      <c r="F13" s="481"/>
      <c r="G13" s="482"/>
      <c r="H13" s="483"/>
      <c r="I13" s="484"/>
      <c r="J13" s="482">
        <f t="shared" si="1"/>
        <v>0</v>
      </c>
      <c r="K13" s="482">
        <f t="shared" si="2"/>
        <v>0</v>
      </c>
      <c r="L13" s="482">
        <f t="shared" si="6"/>
        <v>0</v>
      </c>
      <c r="M13" s="482">
        <f t="shared" si="3"/>
        <v>0</v>
      </c>
      <c r="N13" s="482">
        <f t="shared" si="4"/>
        <v>0</v>
      </c>
      <c r="O13" s="482">
        <f t="shared" si="5"/>
        <v>0</v>
      </c>
      <c r="R13" s="331"/>
      <c r="T13" s="331"/>
    </row>
    <row r="14" spans="1:20" s="334" customFormat="1">
      <c r="A14" s="485"/>
      <c r="B14" s="486" t="s">
        <v>440</v>
      </c>
      <c r="C14" s="487" t="s">
        <v>439</v>
      </c>
      <c r="D14" s="488">
        <f>D12*0.4</f>
        <v>40</v>
      </c>
      <c r="E14" s="481"/>
      <c r="F14" s="481"/>
      <c r="G14" s="482"/>
      <c r="H14" s="483"/>
      <c r="I14" s="484"/>
      <c r="J14" s="482">
        <f t="shared" si="1"/>
        <v>0</v>
      </c>
      <c r="K14" s="482">
        <f t="shared" si="2"/>
        <v>0</v>
      </c>
      <c r="L14" s="482">
        <f t="shared" si="6"/>
        <v>0</v>
      </c>
      <c r="M14" s="482">
        <f t="shared" si="3"/>
        <v>0</v>
      </c>
      <c r="N14" s="482">
        <f t="shared" si="4"/>
        <v>0</v>
      </c>
      <c r="O14" s="482">
        <f t="shared" si="5"/>
        <v>0</v>
      </c>
      <c r="R14" s="331"/>
      <c r="T14" s="331"/>
    </row>
    <row r="15" spans="1:20" s="334" customFormat="1" ht="25.5">
      <c r="A15" s="485">
        <v>26</v>
      </c>
      <c r="B15" s="478" t="s">
        <v>441</v>
      </c>
      <c r="C15" s="479" t="s">
        <v>436</v>
      </c>
      <c r="D15" s="480">
        <v>150</v>
      </c>
      <c r="E15" s="481"/>
      <c r="F15" s="481"/>
      <c r="G15" s="482"/>
      <c r="H15" s="483"/>
      <c r="I15" s="484"/>
      <c r="J15" s="482">
        <f t="shared" si="1"/>
        <v>0</v>
      </c>
      <c r="K15" s="482">
        <f t="shared" si="2"/>
        <v>0</v>
      </c>
      <c r="L15" s="482">
        <f t="shared" si="6"/>
        <v>0</v>
      </c>
      <c r="M15" s="482">
        <f t="shared" si="3"/>
        <v>0</v>
      </c>
      <c r="N15" s="482">
        <f t="shared" si="4"/>
        <v>0</v>
      </c>
      <c r="O15" s="482">
        <f t="shared" si="5"/>
        <v>0</v>
      </c>
      <c r="R15" s="331"/>
      <c r="T15" s="331"/>
    </row>
    <row r="16" spans="1:20" s="334" customFormat="1">
      <c r="A16" s="485"/>
      <c r="B16" s="486" t="s">
        <v>438</v>
      </c>
      <c r="C16" s="487" t="s">
        <v>439</v>
      </c>
      <c r="D16" s="488">
        <f>D15*0.2</f>
        <v>30</v>
      </c>
      <c r="E16" s="481"/>
      <c r="F16" s="481"/>
      <c r="G16" s="482"/>
      <c r="H16" s="483"/>
      <c r="I16" s="484"/>
      <c r="J16" s="482">
        <f t="shared" si="1"/>
        <v>0</v>
      </c>
      <c r="K16" s="482">
        <f t="shared" si="2"/>
        <v>0</v>
      </c>
      <c r="L16" s="482">
        <f t="shared" ref="L16:L17" si="7">ROUND($E16*G16,2)</f>
        <v>0</v>
      </c>
      <c r="M16" s="482">
        <f t="shared" si="3"/>
        <v>0</v>
      </c>
      <c r="N16" s="482">
        <f t="shared" si="4"/>
        <v>0</v>
      </c>
      <c r="O16" s="482">
        <f t="shared" si="5"/>
        <v>0</v>
      </c>
      <c r="R16" s="331"/>
      <c r="T16" s="331"/>
    </row>
    <row r="17" spans="1:20" s="334" customFormat="1">
      <c r="A17" s="485"/>
      <c r="B17" s="486" t="s">
        <v>442</v>
      </c>
      <c r="C17" s="487" t="s">
        <v>439</v>
      </c>
      <c r="D17" s="488">
        <f>D15*0.4</f>
        <v>60</v>
      </c>
      <c r="E17" s="481"/>
      <c r="F17" s="481"/>
      <c r="G17" s="482"/>
      <c r="H17" s="483"/>
      <c r="I17" s="484"/>
      <c r="J17" s="482">
        <f t="shared" si="1"/>
        <v>0</v>
      </c>
      <c r="K17" s="482">
        <f t="shared" si="2"/>
        <v>0</v>
      </c>
      <c r="L17" s="482">
        <f t="shared" si="7"/>
        <v>0</v>
      </c>
      <c r="M17" s="482">
        <f t="shared" si="3"/>
        <v>0</v>
      </c>
      <c r="N17" s="482">
        <f t="shared" si="4"/>
        <v>0</v>
      </c>
      <c r="O17" s="482">
        <f t="shared" si="5"/>
        <v>0</v>
      </c>
      <c r="R17" s="331"/>
      <c r="T17" s="331"/>
    </row>
    <row r="18" spans="1:20">
      <c r="A18" s="326"/>
      <c r="B18" s="345"/>
      <c r="C18" s="326"/>
      <c r="D18" s="346"/>
      <c r="E18" s="481"/>
      <c r="F18" s="481"/>
      <c r="G18" s="328"/>
      <c r="H18" s="329"/>
      <c r="I18" s="330"/>
      <c r="J18" s="328"/>
      <c r="K18" s="328"/>
      <c r="L18" s="328"/>
      <c r="M18" s="328"/>
      <c r="N18" s="328">
        <f t="shared" si="4"/>
        <v>0</v>
      </c>
      <c r="O18" s="328">
        <f t="shared" si="5"/>
        <v>0</v>
      </c>
    </row>
    <row r="19" spans="1:20">
      <c r="A19" s="347"/>
      <c r="B19" s="348" t="s">
        <v>399</v>
      </c>
      <c r="C19" s="349"/>
      <c r="D19" s="349"/>
      <c r="E19" s="349"/>
      <c r="F19" s="349"/>
      <c r="G19" s="349"/>
      <c r="H19" s="349"/>
      <c r="I19" s="350"/>
      <c r="J19" s="350"/>
      <c r="K19" s="351">
        <f>SUM(K10:K18)</f>
        <v>0</v>
      </c>
      <c r="L19" s="351">
        <f>SUM(L10:L18)</f>
        <v>0</v>
      </c>
      <c r="M19" s="351">
        <f>SUM(M10:M18)</f>
        <v>0</v>
      </c>
      <c r="N19" s="351">
        <f>SUM(N10:N18)</f>
        <v>0</v>
      </c>
      <c r="O19" s="351">
        <f>SUM(O10:O18)</f>
        <v>0</v>
      </c>
    </row>
    <row r="20" spans="1:20">
      <c r="A20" s="347"/>
      <c r="B20" s="664" t="s">
        <v>592</v>
      </c>
      <c r="C20" s="664"/>
      <c r="D20" s="664"/>
      <c r="E20" s="664"/>
      <c r="F20" s="664"/>
      <c r="G20" s="664"/>
      <c r="H20" s="352"/>
      <c r="I20" s="350"/>
      <c r="J20" s="350"/>
      <c r="K20" s="353"/>
      <c r="L20" s="353"/>
      <c r="M20" s="354">
        <f>M19*H20</f>
        <v>0</v>
      </c>
      <c r="N20" s="353"/>
      <c r="O20" s="353">
        <f>M20</f>
        <v>0</v>
      </c>
    </row>
    <row r="21" spans="1:20">
      <c r="A21" s="347"/>
      <c r="B21" s="664" t="s">
        <v>400</v>
      </c>
      <c r="C21" s="664"/>
      <c r="D21" s="664"/>
      <c r="E21" s="664"/>
      <c r="F21" s="664"/>
      <c r="G21" s="664"/>
      <c r="H21" s="349"/>
      <c r="I21" s="350"/>
      <c r="J21" s="350"/>
      <c r="K21" s="355"/>
      <c r="L21" s="355">
        <f>SUM(L19:L20)</f>
        <v>0</v>
      </c>
      <c r="M21" s="355">
        <f>SUM(M19:M20)</f>
        <v>0</v>
      </c>
      <c r="N21" s="355">
        <f>SUM(N19:N20)</f>
        <v>0</v>
      </c>
      <c r="O21" s="355">
        <f>SUM(O19:O20)</f>
        <v>0</v>
      </c>
    </row>
    <row r="22" spans="1:20">
      <c r="C22" s="363"/>
      <c r="D22" s="331"/>
      <c r="E22" s="331"/>
      <c r="F22" s="331"/>
      <c r="G22" s="331"/>
      <c r="M22" s="361"/>
      <c r="N22" s="362"/>
      <c r="O22" s="362"/>
    </row>
    <row r="23" spans="1:20">
      <c r="C23" s="364"/>
      <c r="D23" s="334"/>
      <c r="E23" s="331"/>
      <c r="F23" s="334"/>
      <c r="G23" s="331"/>
      <c r="M23" s="361"/>
      <c r="N23" s="362"/>
      <c r="O23" s="362"/>
    </row>
    <row r="24" spans="1:20">
      <c r="C24" s="364"/>
      <c r="D24" s="334"/>
      <c r="E24" s="331"/>
      <c r="F24" s="334"/>
      <c r="G24" s="331"/>
      <c r="M24" s="361"/>
      <c r="N24" s="362"/>
      <c r="O24" s="362"/>
    </row>
    <row r="25" spans="1:20">
      <c r="C25" s="364"/>
      <c r="D25" s="334"/>
      <c r="E25" s="331"/>
      <c r="F25" s="334"/>
      <c r="G25" s="331"/>
      <c r="M25" s="361"/>
      <c r="N25" s="362"/>
      <c r="O25" s="362"/>
    </row>
    <row r="26" spans="1:20">
      <c r="C26" s="364"/>
      <c r="D26" s="334"/>
      <c r="E26" s="331"/>
      <c r="F26" s="334"/>
      <c r="G26" s="331"/>
      <c r="M26" s="361"/>
      <c r="N26" s="362"/>
      <c r="O26" s="362"/>
    </row>
    <row r="27" spans="1:20">
      <c r="C27" s="364"/>
      <c r="D27" s="334"/>
      <c r="E27" s="331"/>
      <c r="F27" s="334"/>
      <c r="G27" s="331"/>
      <c r="M27" s="361"/>
    </row>
    <row r="28" spans="1:20">
      <c r="C28" s="363"/>
      <c r="D28" s="331"/>
      <c r="E28" s="331"/>
      <c r="F28" s="331"/>
      <c r="G28" s="331"/>
    </row>
    <row r="29" spans="1:20">
      <c r="C29" s="364"/>
      <c r="D29" s="331"/>
      <c r="E29" s="334"/>
      <c r="F29" s="334"/>
      <c r="G29" s="331"/>
    </row>
    <row r="30" spans="1:20">
      <c r="C30" s="364"/>
      <c r="D30" s="334"/>
      <c r="E30" s="334"/>
      <c r="F30" s="334"/>
      <c r="G30" s="334"/>
    </row>
  </sheetData>
  <mergeCells count="8">
    <mergeCell ref="K7:O7"/>
    <mergeCell ref="B20:G20"/>
    <mergeCell ref="B21:G21"/>
    <mergeCell ref="A7:A8"/>
    <mergeCell ref="B7:B8"/>
    <mergeCell ref="C7:C8"/>
    <mergeCell ref="D7:D8"/>
    <mergeCell ref="E7:J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37"/>
  <sheetViews>
    <sheetView workbookViewId="0">
      <selection sqref="A1:O1"/>
    </sheetView>
  </sheetViews>
  <sheetFormatPr defaultRowHeight="12.75"/>
  <cols>
    <col min="1" max="1" width="5" style="493" customWidth="1"/>
    <col min="2" max="2" width="41.7109375" style="493" customWidth="1"/>
    <col min="3" max="3" width="8.42578125" style="493" customWidth="1"/>
    <col min="4" max="4" width="9.42578125" style="493" customWidth="1"/>
    <col min="5" max="7" width="6.85546875" style="493" customWidth="1"/>
    <col min="8" max="8" width="8.140625" style="493" customWidth="1"/>
    <col min="9" max="9" width="6.85546875" style="493" customWidth="1"/>
    <col min="10" max="12" width="9" style="493" customWidth="1"/>
    <col min="13" max="13" width="10.28515625" style="493" customWidth="1"/>
    <col min="14" max="14" width="9" style="493" customWidth="1"/>
    <col min="15" max="16" width="11.140625" style="493" customWidth="1"/>
    <col min="17" max="16384" width="9.140625" style="493"/>
  </cols>
  <sheetData>
    <row r="1" spans="1:16">
      <c r="A1" s="729"/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</row>
    <row r="2" spans="1:16" ht="15.75">
      <c r="A2" s="730" t="s">
        <v>613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</row>
    <row r="3" spans="1:16" s="496" customFormat="1" ht="18">
      <c r="A3" s="494"/>
      <c r="B3" s="495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</row>
    <row r="4" spans="1:16" s="431" customFormat="1" ht="14.25">
      <c r="A4" s="433"/>
      <c r="B4" s="434" t="s">
        <v>39</v>
      </c>
      <c r="C4" s="437">
        <f>O37</f>
        <v>0</v>
      </c>
      <c r="D4" s="433"/>
      <c r="P4" s="420"/>
    </row>
    <row r="5" spans="1:16" s="496" customFormat="1">
      <c r="A5" s="307"/>
      <c r="B5" s="498"/>
      <c r="E5" s="311"/>
      <c r="F5" s="311"/>
      <c r="G5" s="311"/>
      <c r="H5" s="311"/>
      <c r="I5" s="311"/>
      <c r="J5" s="311"/>
      <c r="K5" s="305"/>
      <c r="L5" s="309"/>
      <c r="M5" s="309"/>
      <c r="N5" s="300"/>
      <c r="O5" s="310"/>
    </row>
    <row r="6" spans="1:16" s="502" customFormat="1" ht="11.25">
      <c r="A6" s="731" t="s">
        <v>3</v>
      </c>
      <c r="B6" s="733" t="s">
        <v>7</v>
      </c>
      <c r="C6" s="731" t="s">
        <v>5</v>
      </c>
      <c r="D6" s="731" t="s">
        <v>4</v>
      </c>
      <c r="E6" s="672" t="s">
        <v>16</v>
      </c>
      <c r="F6" s="672"/>
      <c r="G6" s="672"/>
      <c r="H6" s="672"/>
      <c r="I6" s="672"/>
      <c r="J6" s="672"/>
      <c r="K6" s="658" t="s">
        <v>17</v>
      </c>
      <c r="L6" s="659"/>
      <c r="M6" s="659"/>
      <c r="N6" s="659"/>
      <c r="O6" s="660"/>
    </row>
    <row r="7" spans="1:16" s="502" customFormat="1" ht="48.75" customHeight="1">
      <c r="A7" s="732"/>
      <c r="B7" s="734"/>
      <c r="C7" s="735"/>
      <c r="D7" s="735"/>
      <c r="E7" s="315" t="s">
        <v>327</v>
      </c>
      <c r="F7" s="316" t="s">
        <v>328</v>
      </c>
      <c r="G7" s="317" t="s">
        <v>329</v>
      </c>
      <c r="H7" s="318" t="s">
        <v>330</v>
      </c>
      <c r="I7" s="318" t="s">
        <v>331</v>
      </c>
      <c r="J7" s="317" t="s">
        <v>332</v>
      </c>
      <c r="K7" s="319" t="s">
        <v>333</v>
      </c>
      <c r="L7" s="320" t="s">
        <v>329</v>
      </c>
      <c r="M7" s="492" t="s">
        <v>330</v>
      </c>
      <c r="N7" s="492" t="s">
        <v>331</v>
      </c>
      <c r="O7" s="319" t="s">
        <v>334</v>
      </c>
    </row>
    <row r="8" spans="1:16" s="502" customFormat="1" ht="11.25">
      <c r="A8" s="503">
        <v>1</v>
      </c>
      <c r="B8" s="503">
        <v>2</v>
      </c>
      <c r="C8" s="503">
        <v>3</v>
      </c>
      <c r="D8" s="503">
        <v>4</v>
      </c>
      <c r="E8" s="504">
        <v>5</v>
      </c>
      <c r="F8" s="504">
        <v>6</v>
      </c>
      <c r="G8" s="504">
        <v>7</v>
      </c>
      <c r="H8" s="504">
        <v>8</v>
      </c>
      <c r="I8" s="504">
        <v>9</v>
      </c>
      <c r="J8" s="504">
        <v>10</v>
      </c>
      <c r="K8" s="505">
        <v>11</v>
      </c>
      <c r="L8" s="505">
        <v>12</v>
      </c>
      <c r="M8" s="505">
        <v>13</v>
      </c>
      <c r="N8" s="505">
        <v>14</v>
      </c>
      <c r="O8" s="505">
        <v>15</v>
      </c>
    </row>
    <row r="9" spans="1:16" customFormat="1">
      <c r="A9" s="11"/>
      <c r="B9" s="110" t="s">
        <v>455</v>
      </c>
      <c r="C9" s="11"/>
      <c r="D9" s="112"/>
      <c r="E9" s="506"/>
      <c r="F9" s="507"/>
      <c r="G9" s="506"/>
      <c r="H9" s="506"/>
      <c r="I9" s="506"/>
      <c r="J9" s="507"/>
      <c r="K9" s="506"/>
      <c r="L9" s="506"/>
      <c r="M9" s="506"/>
      <c r="N9" s="506"/>
      <c r="O9" s="508"/>
    </row>
    <row r="10" spans="1:16" customFormat="1" ht="38.25">
      <c r="A10" s="11">
        <v>1</v>
      </c>
      <c r="B10" s="115" t="s">
        <v>456</v>
      </c>
      <c r="C10" s="11" t="s">
        <v>376</v>
      </c>
      <c r="D10" s="112">
        <v>1</v>
      </c>
      <c r="E10" s="506"/>
      <c r="F10" s="507"/>
      <c r="G10" s="506"/>
      <c r="H10" s="506"/>
      <c r="I10" s="506"/>
      <c r="J10" s="509">
        <f t="shared" ref="J10:J33" si="0">ROUND(SUM(G10:I10),2)</f>
        <v>0</v>
      </c>
      <c r="K10" s="510">
        <f t="shared" ref="K10:K33" si="1">ROUND(D10*E10,2)</f>
        <v>0</v>
      </c>
      <c r="L10" s="510">
        <f t="shared" ref="L10:L33" si="2">ROUND(D10*G10,2)</f>
        <v>0</v>
      </c>
      <c r="M10" s="510">
        <f t="shared" ref="M10:M33" si="3">ROUND(D10*H10,2)</f>
        <v>0</v>
      </c>
      <c r="N10" s="510">
        <f t="shared" ref="N10:N33" si="4">ROUND(D10*I10,2)</f>
        <v>0</v>
      </c>
      <c r="O10" s="511">
        <f t="shared" ref="O10:O33" si="5">ROUND(SUM(L10:N10),2)</f>
        <v>0</v>
      </c>
    </row>
    <row r="11" spans="1:16" customFormat="1" ht="25.5">
      <c r="A11" s="11">
        <f>A10+1</f>
        <v>2</v>
      </c>
      <c r="B11" s="115" t="s">
        <v>457</v>
      </c>
      <c r="C11" s="11" t="s">
        <v>376</v>
      </c>
      <c r="D11" s="112">
        <v>1</v>
      </c>
      <c r="E11" s="506"/>
      <c r="F11" s="507"/>
      <c r="G11" s="506"/>
      <c r="H11" s="506"/>
      <c r="I11" s="506"/>
      <c r="J11" s="509">
        <f t="shared" si="0"/>
        <v>0</v>
      </c>
      <c r="K11" s="510">
        <f t="shared" si="1"/>
        <v>0</v>
      </c>
      <c r="L11" s="510">
        <f t="shared" si="2"/>
        <v>0</v>
      </c>
      <c r="M11" s="510">
        <f t="shared" si="3"/>
        <v>0</v>
      </c>
      <c r="N11" s="510">
        <f t="shared" si="4"/>
        <v>0</v>
      </c>
      <c r="O11" s="511">
        <f t="shared" si="5"/>
        <v>0</v>
      </c>
    </row>
    <row r="12" spans="1:16" customFormat="1">
      <c r="A12" s="11"/>
      <c r="B12" s="115"/>
      <c r="C12" s="11"/>
      <c r="D12" s="112"/>
      <c r="E12" s="506"/>
      <c r="F12" s="507"/>
      <c r="G12" s="506"/>
      <c r="H12" s="506"/>
      <c r="I12" s="506"/>
      <c r="J12" s="509"/>
      <c r="K12" s="510"/>
      <c r="L12" s="510"/>
      <c r="M12" s="510"/>
      <c r="N12" s="510"/>
      <c r="O12" s="511"/>
    </row>
    <row r="13" spans="1:16" customFormat="1">
      <c r="A13" s="11"/>
      <c r="B13" s="110" t="s">
        <v>458</v>
      </c>
      <c r="C13" s="11"/>
      <c r="D13" s="112"/>
      <c r="E13" s="506"/>
      <c r="F13" s="507"/>
      <c r="G13" s="506"/>
      <c r="H13" s="506"/>
      <c r="I13" s="506"/>
      <c r="J13" s="509"/>
      <c r="K13" s="510"/>
      <c r="L13" s="510"/>
      <c r="M13" s="510"/>
      <c r="N13" s="510"/>
      <c r="O13" s="511"/>
    </row>
    <row r="14" spans="1:16" customFormat="1">
      <c r="A14" s="11">
        <v>3</v>
      </c>
      <c r="B14" s="512" t="s">
        <v>459</v>
      </c>
      <c r="C14" s="11" t="s">
        <v>299</v>
      </c>
      <c r="D14" s="112">
        <v>4</v>
      </c>
      <c r="E14" s="506"/>
      <c r="F14" s="507"/>
      <c r="G14" s="506"/>
      <c r="H14" s="506"/>
      <c r="I14" s="506"/>
      <c r="J14" s="509">
        <f t="shared" si="0"/>
        <v>0</v>
      </c>
      <c r="K14" s="510">
        <f t="shared" si="1"/>
        <v>0</v>
      </c>
      <c r="L14" s="510">
        <f t="shared" si="2"/>
        <v>0</v>
      </c>
      <c r="M14" s="510">
        <f t="shared" si="3"/>
        <v>0</v>
      </c>
      <c r="N14" s="510">
        <f t="shared" si="4"/>
        <v>0</v>
      </c>
      <c r="O14" s="511">
        <f t="shared" si="5"/>
        <v>0</v>
      </c>
    </row>
    <row r="15" spans="1:16" customFormat="1">
      <c r="A15" s="11">
        <f>A14+1</f>
        <v>4</v>
      </c>
      <c r="B15" s="512" t="s">
        <v>460</v>
      </c>
      <c r="C15" s="11" t="s">
        <v>299</v>
      </c>
      <c r="D15" s="112">
        <v>2</v>
      </c>
      <c r="E15" s="506"/>
      <c r="F15" s="507"/>
      <c r="G15" s="506"/>
      <c r="H15" s="506"/>
      <c r="I15" s="506"/>
      <c r="J15" s="509">
        <f t="shared" si="0"/>
        <v>0</v>
      </c>
      <c r="K15" s="510">
        <f t="shared" si="1"/>
        <v>0</v>
      </c>
      <c r="L15" s="510">
        <f t="shared" si="2"/>
        <v>0</v>
      </c>
      <c r="M15" s="510">
        <f t="shared" si="3"/>
        <v>0</v>
      </c>
      <c r="N15" s="510">
        <f t="shared" si="4"/>
        <v>0</v>
      </c>
      <c r="O15" s="511">
        <f t="shared" si="5"/>
        <v>0</v>
      </c>
    </row>
    <row r="16" spans="1:16" customFormat="1">
      <c r="A16" s="11">
        <f t="shared" ref="A16:A17" si="6">A15+1</f>
        <v>5</v>
      </c>
      <c r="B16" s="512" t="s">
        <v>461</v>
      </c>
      <c r="C16" s="11" t="s">
        <v>376</v>
      </c>
      <c r="D16" s="112">
        <v>2</v>
      </c>
      <c r="E16" s="506"/>
      <c r="F16" s="507"/>
      <c r="G16" s="506"/>
      <c r="H16" s="506"/>
      <c r="I16" s="506"/>
      <c r="J16" s="509">
        <f t="shared" si="0"/>
        <v>0</v>
      </c>
      <c r="K16" s="510">
        <f t="shared" si="1"/>
        <v>0</v>
      </c>
      <c r="L16" s="510">
        <f t="shared" si="2"/>
        <v>0</v>
      </c>
      <c r="M16" s="510">
        <f t="shared" si="3"/>
        <v>0</v>
      </c>
      <c r="N16" s="510">
        <f t="shared" si="4"/>
        <v>0</v>
      </c>
      <c r="O16" s="511">
        <f t="shared" si="5"/>
        <v>0</v>
      </c>
    </row>
    <row r="17" spans="1:15" customFormat="1">
      <c r="A17" s="11">
        <f t="shared" si="6"/>
        <v>6</v>
      </c>
      <c r="B17" s="512" t="s">
        <v>462</v>
      </c>
      <c r="C17" s="11" t="s">
        <v>376</v>
      </c>
      <c r="D17" s="112">
        <v>2</v>
      </c>
      <c r="E17" s="506"/>
      <c r="F17" s="507"/>
      <c r="G17" s="506"/>
      <c r="H17" s="506"/>
      <c r="I17" s="506"/>
      <c r="J17" s="509">
        <f t="shared" si="0"/>
        <v>0</v>
      </c>
      <c r="K17" s="510">
        <f t="shared" si="1"/>
        <v>0</v>
      </c>
      <c r="L17" s="510">
        <f t="shared" si="2"/>
        <v>0</v>
      </c>
      <c r="M17" s="510">
        <f t="shared" si="3"/>
        <v>0</v>
      </c>
      <c r="N17" s="510">
        <f t="shared" si="4"/>
        <v>0</v>
      </c>
      <c r="O17" s="511">
        <f t="shared" si="5"/>
        <v>0</v>
      </c>
    </row>
    <row r="18" spans="1:15" customFormat="1">
      <c r="A18" s="11"/>
      <c r="B18" s="110" t="s">
        <v>463</v>
      </c>
      <c r="C18" s="11"/>
      <c r="D18" s="112"/>
      <c r="E18" s="506"/>
      <c r="F18" s="507"/>
      <c r="G18" s="506"/>
      <c r="H18" s="506"/>
      <c r="I18" s="506"/>
      <c r="J18" s="509"/>
      <c r="K18" s="510"/>
      <c r="L18" s="510"/>
      <c r="M18" s="510"/>
      <c r="N18" s="510"/>
      <c r="O18" s="511"/>
    </row>
    <row r="19" spans="1:15" customFormat="1">
      <c r="A19" s="11">
        <f>A17+1</f>
        <v>7</v>
      </c>
      <c r="B19" s="115" t="s">
        <v>464</v>
      </c>
      <c r="C19" s="11" t="s">
        <v>376</v>
      </c>
      <c r="D19" s="112">
        <v>3</v>
      </c>
      <c r="E19" s="506"/>
      <c r="F19" s="507"/>
      <c r="G19" s="506"/>
      <c r="H19" s="506"/>
      <c r="I19" s="506"/>
      <c r="J19" s="509">
        <f t="shared" si="0"/>
        <v>0</v>
      </c>
      <c r="K19" s="510">
        <f t="shared" si="1"/>
        <v>0</v>
      </c>
      <c r="L19" s="510">
        <f t="shared" si="2"/>
        <v>0</v>
      </c>
      <c r="M19" s="510">
        <f t="shared" si="3"/>
        <v>0</v>
      </c>
      <c r="N19" s="510">
        <f t="shared" si="4"/>
        <v>0</v>
      </c>
      <c r="O19" s="511">
        <f t="shared" si="5"/>
        <v>0</v>
      </c>
    </row>
    <row r="20" spans="1:15" customFormat="1">
      <c r="A20" s="11"/>
      <c r="B20" s="110" t="s">
        <v>465</v>
      </c>
      <c r="C20" s="11"/>
      <c r="D20" s="112"/>
      <c r="E20" s="506"/>
      <c r="F20" s="507"/>
      <c r="G20" s="506"/>
      <c r="H20" s="506"/>
      <c r="I20" s="506"/>
      <c r="J20" s="509"/>
      <c r="K20" s="510"/>
      <c r="L20" s="510"/>
      <c r="M20" s="510"/>
      <c r="N20" s="510"/>
      <c r="O20" s="511"/>
    </row>
    <row r="21" spans="1:15" customFormat="1" ht="25.5">
      <c r="A21" s="11">
        <v>8</v>
      </c>
      <c r="B21" s="115" t="s">
        <v>466</v>
      </c>
      <c r="C21" s="513" t="s">
        <v>467</v>
      </c>
      <c r="D21" s="112">
        <v>9</v>
      </c>
      <c r="E21" s="506"/>
      <c r="F21" s="507"/>
      <c r="G21" s="506"/>
      <c r="H21" s="506"/>
      <c r="I21" s="506"/>
      <c r="J21" s="509">
        <f t="shared" si="0"/>
        <v>0</v>
      </c>
      <c r="K21" s="510">
        <f t="shared" si="1"/>
        <v>0</v>
      </c>
      <c r="L21" s="510">
        <f t="shared" si="2"/>
        <v>0</v>
      </c>
      <c r="M21" s="510">
        <f t="shared" si="3"/>
        <v>0</v>
      </c>
      <c r="N21" s="510">
        <f t="shared" si="4"/>
        <v>0</v>
      </c>
      <c r="O21" s="511">
        <f t="shared" si="5"/>
        <v>0</v>
      </c>
    </row>
    <row r="22" spans="1:15" customFormat="1" ht="25.5">
      <c r="A22" s="11">
        <v>9</v>
      </c>
      <c r="B22" s="514" t="s">
        <v>468</v>
      </c>
      <c r="C22" s="513" t="s">
        <v>467</v>
      </c>
      <c r="D22" s="112">
        <v>47</v>
      </c>
      <c r="E22" s="506"/>
      <c r="F22" s="507"/>
      <c r="G22" s="506"/>
      <c r="H22" s="506"/>
      <c r="I22" s="506"/>
      <c r="J22" s="509">
        <f t="shared" si="0"/>
        <v>0</v>
      </c>
      <c r="K22" s="510">
        <f t="shared" si="1"/>
        <v>0</v>
      </c>
      <c r="L22" s="510">
        <f t="shared" si="2"/>
        <v>0</v>
      </c>
      <c r="M22" s="510">
        <f t="shared" si="3"/>
        <v>0</v>
      </c>
      <c r="N22" s="510">
        <f t="shared" si="4"/>
        <v>0</v>
      </c>
      <c r="O22" s="511">
        <f t="shared" si="5"/>
        <v>0</v>
      </c>
    </row>
    <row r="23" spans="1:15" customFormat="1" ht="15.75">
      <c r="A23" s="11"/>
      <c r="B23" s="115"/>
      <c r="C23" s="513"/>
      <c r="D23" s="112"/>
      <c r="E23" s="506"/>
      <c r="F23" s="507"/>
      <c r="G23" s="506"/>
      <c r="H23" s="506"/>
      <c r="I23" s="506"/>
      <c r="J23" s="509"/>
      <c r="K23" s="510"/>
      <c r="L23" s="510"/>
      <c r="M23" s="510"/>
      <c r="N23" s="510"/>
      <c r="O23" s="511"/>
    </row>
    <row r="24" spans="1:15" customFormat="1" ht="25.5">
      <c r="A24" s="11">
        <v>10</v>
      </c>
      <c r="B24" s="115" t="s">
        <v>469</v>
      </c>
      <c r="C24" s="11" t="s">
        <v>223</v>
      </c>
      <c r="D24" s="112">
        <v>61</v>
      </c>
      <c r="E24" s="506"/>
      <c r="F24" s="507"/>
      <c r="G24" s="506"/>
      <c r="H24" s="506"/>
      <c r="I24" s="506"/>
      <c r="J24" s="509">
        <f t="shared" si="0"/>
        <v>0</v>
      </c>
      <c r="K24" s="510">
        <f t="shared" si="1"/>
        <v>0</v>
      </c>
      <c r="L24" s="510">
        <f t="shared" si="2"/>
        <v>0</v>
      </c>
      <c r="M24" s="510">
        <f t="shared" si="3"/>
        <v>0</v>
      </c>
      <c r="N24" s="510">
        <f t="shared" si="4"/>
        <v>0</v>
      </c>
      <c r="O24" s="511">
        <f t="shared" si="5"/>
        <v>0</v>
      </c>
    </row>
    <row r="25" spans="1:15" customFormat="1">
      <c r="A25" s="11">
        <f>A24+1</f>
        <v>11</v>
      </c>
      <c r="B25" s="214" t="s">
        <v>470</v>
      </c>
      <c r="C25" s="11" t="s">
        <v>9</v>
      </c>
      <c r="D25" s="112">
        <v>0.59</v>
      </c>
      <c r="E25" s="506"/>
      <c r="F25" s="507"/>
      <c r="G25" s="506"/>
      <c r="H25" s="506"/>
      <c r="I25" s="506"/>
      <c r="J25" s="509">
        <f t="shared" si="0"/>
        <v>0</v>
      </c>
      <c r="K25" s="510">
        <f t="shared" si="1"/>
        <v>0</v>
      </c>
      <c r="L25" s="510">
        <f t="shared" si="2"/>
        <v>0</v>
      </c>
      <c r="M25" s="510">
        <f t="shared" si="3"/>
        <v>0</v>
      </c>
      <c r="N25" s="510">
        <f t="shared" si="4"/>
        <v>0</v>
      </c>
      <c r="O25" s="511">
        <f t="shared" si="5"/>
        <v>0</v>
      </c>
    </row>
    <row r="26" spans="1:15" customFormat="1" ht="25.5">
      <c r="A26" s="11">
        <f t="shared" ref="A26:A29" si="7">A25+1</f>
        <v>12</v>
      </c>
      <c r="B26" s="115" t="s">
        <v>471</v>
      </c>
      <c r="C26" s="11" t="s">
        <v>223</v>
      </c>
      <c r="D26" s="112">
        <v>61</v>
      </c>
      <c r="E26" s="506"/>
      <c r="F26" s="507"/>
      <c r="G26" s="506"/>
      <c r="H26" s="506"/>
      <c r="I26" s="506"/>
      <c r="J26" s="509">
        <f t="shared" si="0"/>
        <v>0</v>
      </c>
      <c r="K26" s="510">
        <f t="shared" si="1"/>
        <v>0</v>
      </c>
      <c r="L26" s="510">
        <f t="shared" si="2"/>
        <v>0</v>
      </c>
      <c r="M26" s="510">
        <f t="shared" si="3"/>
        <v>0</v>
      </c>
      <c r="N26" s="510">
        <f t="shared" si="4"/>
        <v>0</v>
      </c>
      <c r="O26" s="511">
        <f t="shared" si="5"/>
        <v>0</v>
      </c>
    </row>
    <row r="27" spans="1:15" customFormat="1">
      <c r="A27" s="11">
        <f t="shared" si="7"/>
        <v>13</v>
      </c>
      <c r="B27" s="214" t="s">
        <v>472</v>
      </c>
      <c r="C27" s="11" t="s">
        <v>9</v>
      </c>
      <c r="D27" s="112">
        <v>4.92</v>
      </c>
      <c r="E27" s="506"/>
      <c r="F27" s="507"/>
      <c r="G27" s="506"/>
      <c r="H27" s="506"/>
      <c r="I27" s="506"/>
      <c r="J27" s="509">
        <f t="shared" si="0"/>
        <v>0</v>
      </c>
      <c r="K27" s="510">
        <f t="shared" si="1"/>
        <v>0</v>
      </c>
      <c r="L27" s="510">
        <f t="shared" si="2"/>
        <v>0</v>
      </c>
      <c r="M27" s="510">
        <f t="shared" si="3"/>
        <v>0</v>
      </c>
      <c r="N27" s="510">
        <f t="shared" si="4"/>
        <v>0</v>
      </c>
      <c r="O27" s="511">
        <f t="shared" si="5"/>
        <v>0</v>
      </c>
    </row>
    <row r="28" spans="1:15" customFormat="1" ht="14.25">
      <c r="A28" s="11">
        <f t="shared" si="7"/>
        <v>14</v>
      </c>
      <c r="B28" s="115" t="s">
        <v>473</v>
      </c>
      <c r="C28" s="11" t="s">
        <v>223</v>
      </c>
      <c r="D28" s="112">
        <v>61</v>
      </c>
      <c r="E28" s="506"/>
      <c r="F28" s="507"/>
      <c r="G28" s="506"/>
      <c r="H28" s="506"/>
      <c r="I28" s="506"/>
      <c r="J28" s="509">
        <f t="shared" si="0"/>
        <v>0</v>
      </c>
      <c r="K28" s="510">
        <f t="shared" si="1"/>
        <v>0</v>
      </c>
      <c r="L28" s="510">
        <f t="shared" si="2"/>
        <v>0</v>
      </c>
      <c r="M28" s="510">
        <f t="shared" si="3"/>
        <v>0</v>
      </c>
      <c r="N28" s="510">
        <f t="shared" si="4"/>
        <v>0</v>
      </c>
      <c r="O28" s="511">
        <f t="shared" si="5"/>
        <v>0</v>
      </c>
    </row>
    <row r="29" spans="1:15" customFormat="1" ht="25.5">
      <c r="A29" s="11">
        <f t="shared" si="7"/>
        <v>15</v>
      </c>
      <c r="B29" s="214" t="s">
        <v>474</v>
      </c>
      <c r="C29" s="11" t="s">
        <v>9</v>
      </c>
      <c r="D29" s="112">
        <v>1.39</v>
      </c>
      <c r="E29" s="506"/>
      <c r="F29" s="507"/>
      <c r="G29" s="506"/>
      <c r="H29" s="506"/>
      <c r="I29" s="506"/>
      <c r="J29" s="509">
        <f t="shared" si="0"/>
        <v>0</v>
      </c>
      <c r="K29" s="510">
        <f t="shared" si="1"/>
        <v>0</v>
      </c>
      <c r="L29" s="510">
        <f t="shared" si="2"/>
        <v>0</v>
      </c>
      <c r="M29" s="510">
        <f t="shared" si="3"/>
        <v>0</v>
      </c>
      <c r="N29" s="510">
        <f t="shared" si="4"/>
        <v>0</v>
      </c>
      <c r="O29" s="511">
        <f t="shared" si="5"/>
        <v>0</v>
      </c>
    </row>
    <row r="30" spans="1:15" customFormat="1">
      <c r="A30" s="11"/>
      <c r="B30" s="115"/>
      <c r="C30" s="11"/>
      <c r="D30" s="112"/>
      <c r="E30" s="506"/>
      <c r="F30" s="507"/>
      <c r="G30" s="506"/>
      <c r="H30" s="506"/>
      <c r="I30" s="506"/>
      <c r="J30" s="509"/>
      <c r="K30" s="510"/>
      <c r="L30" s="510"/>
      <c r="M30" s="510"/>
      <c r="N30" s="510"/>
      <c r="O30" s="511"/>
    </row>
    <row r="31" spans="1:15" customFormat="1">
      <c r="A31" s="11"/>
      <c r="B31" s="515" t="s">
        <v>475</v>
      </c>
      <c r="C31" s="11"/>
      <c r="D31" s="112"/>
      <c r="E31" s="506"/>
      <c r="F31" s="507"/>
      <c r="G31" s="506"/>
      <c r="H31" s="506"/>
      <c r="I31" s="506"/>
      <c r="J31" s="509"/>
      <c r="K31" s="510"/>
      <c r="L31" s="510"/>
      <c r="M31" s="510"/>
      <c r="N31" s="510"/>
      <c r="O31" s="511"/>
    </row>
    <row r="32" spans="1:15" customFormat="1" ht="25.5">
      <c r="A32" s="11">
        <v>17</v>
      </c>
      <c r="B32" s="115" t="s">
        <v>476</v>
      </c>
      <c r="C32" s="11" t="s">
        <v>223</v>
      </c>
      <c r="D32" s="112">
        <v>148</v>
      </c>
      <c r="E32" s="506"/>
      <c r="F32" s="507"/>
      <c r="G32" s="506"/>
      <c r="H32" s="506"/>
      <c r="I32" s="506"/>
      <c r="J32" s="509">
        <f t="shared" si="0"/>
        <v>0</v>
      </c>
      <c r="K32" s="510">
        <f t="shared" si="1"/>
        <v>0</v>
      </c>
      <c r="L32" s="510">
        <f t="shared" si="2"/>
        <v>0</v>
      </c>
      <c r="M32" s="510">
        <f t="shared" si="3"/>
        <v>0</v>
      </c>
      <c r="N32" s="510">
        <f t="shared" si="4"/>
        <v>0</v>
      </c>
      <c r="O32" s="511">
        <f t="shared" si="5"/>
        <v>0</v>
      </c>
    </row>
    <row r="33" spans="1:15" customFormat="1" ht="14.25">
      <c r="A33" s="230">
        <v>18</v>
      </c>
      <c r="B33" s="222" t="s">
        <v>477</v>
      </c>
      <c r="C33" s="230" t="s">
        <v>223</v>
      </c>
      <c r="D33" s="225">
        <v>148</v>
      </c>
      <c r="E33" s="506"/>
      <c r="F33" s="507"/>
      <c r="G33" s="510"/>
      <c r="H33" s="510"/>
      <c r="I33" s="510"/>
      <c r="J33" s="509">
        <f t="shared" si="0"/>
        <v>0</v>
      </c>
      <c r="K33" s="510">
        <f t="shared" si="1"/>
        <v>0</v>
      </c>
      <c r="L33" s="510">
        <f t="shared" si="2"/>
        <v>0</v>
      </c>
      <c r="M33" s="510">
        <f t="shared" si="3"/>
        <v>0</v>
      </c>
      <c r="N33" s="510">
        <f t="shared" si="4"/>
        <v>0</v>
      </c>
      <c r="O33" s="511">
        <f t="shared" si="5"/>
        <v>0</v>
      </c>
    </row>
    <row r="34" spans="1:15" customFormat="1">
      <c r="A34" s="11"/>
      <c r="B34" s="214"/>
      <c r="C34" s="11"/>
      <c r="D34" s="112"/>
      <c r="E34" s="506"/>
      <c r="F34" s="507"/>
      <c r="G34" s="506"/>
      <c r="H34" s="506"/>
      <c r="I34" s="506"/>
      <c r="J34" s="507"/>
      <c r="K34" s="506"/>
      <c r="L34" s="506"/>
      <c r="M34" s="506"/>
      <c r="N34" s="506"/>
      <c r="O34" s="508"/>
    </row>
    <row r="35" spans="1:15">
      <c r="A35" s="516"/>
      <c r="B35" s="517" t="s">
        <v>399</v>
      </c>
      <c r="C35" s="518"/>
      <c r="D35" s="518"/>
      <c r="E35" s="481"/>
      <c r="F35" s="481"/>
      <c r="G35" s="328"/>
      <c r="H35" s="329"/>
      <c r="I35" s="330"/>
      <c r="J35" s="328"/>
      <c r="K35" s="328">
        <f>SUM(K9:K34)</f>
        <v>0</v>
      </c>
      <c r="L35" s="328">
        <f>SUM(L9:L34)</f>
        <v>0</v>
      </c>
      <c r="M35" s="328">
        <f>SUM(M9:M34)</f>
        <v>0</v>
      </c>
      <c r="N35" s="328">
        <f>SUM(N9:N34)</f>
        <v>0</v>
      </c>
      <c r="O35" s="519">
        <f>SUM(O9:O34)</f>
        <v>0</v>
      </c>
    </row>
    <row r="36" spans="1:15" s="496" customFormat="1">
      <c r="A36" s="516"/>
      <c r="B36" s="728" t="s">
        <v>592</v>
      </c>
      <c r="C36" s="728"/>
      <c r="D36" s="728"/>
      <c r="E36" s="728"/>
      <c r="F36" s="728"/>
      <c r="G36" s="728"/>
      <c r="H36" s="520"/>
      <c r="I36" s="354"/>
      <c r="J36" s="354"/>
      <c r="K36" s="353"/>
      <c r="L36" s="353"/>
      <c r="M36" s="353">
        <f>M35*H36</f>
        <v>0</v>
      </c>
      <c r="N36" s="353"/>
      <c r="O36" s="521">
        <f>M36</f>
        <v>0</v>
      </c>
    </row>
    <row r="37" spans="1:15" ht="12.75" customHeight="1">
      <c r="A37" s="516"/>
      <c r="B37" s="728" t="s">
        <v>400</v>
      </c>
      <c r="C37" s="728"/>
      <c r="D37" s="728"/>
      <c r="E37" s="728"/>
      <c r="F37" s="728"/>
      <c r="G37" s="728"/>
      <c r="H37" s="518"/>
      <c r="I37" s="354"/>
      <c r="J37" s="354"/>
      <c r="K37" s="355"/>
      <c r="L37" s="355">
        <f>SUM(L35:L36)</f>
        <v>0</v>
      </c>
      <c r="M37" s="355">
        <f>SUM(M35:M36)</f>
        <v>0</v>
      </c>
      <c r="N37" s="355">
        <f>SUM(N35:N36)</f>
        <v>0</v>
      </c>
      <c r="O37" s="522">
        <f>SUM(O35:O36)</f>
        <v>0</v>
      </c>
    </row>
  </sheetData>
  <mergeCells count="10">
    <mergeCell ref="B36:G36"/>
    <mergeCell ref="B37:G37"/>
    <mergeCell ref="A1:O1"/>
    <mergeCell ref="A2:O2"/>
    <mergeCell ref="A6:A7"/>
    <mergeCell ref="B6:B7"/>
    <mergeCell ref="C6:C7"/>
    <mergeCell ref="D6:D7"/>
    <mergeCell ref="E6:J6"/>
    <mergeCell ref="K6:O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27"/>
  <sheetViews>
    <sheetView workbookViewId="0">
      <selection activeCell="H4" sqref="H4"/>
    </sheetView>
  </sheetViews>
  <sheetFormatPr defaultRowHeight="12.75"/>
  <cols>
    <col min="1" max="1" width="5" style="493" customWidth="1"/>
    <col min="2" max="2" width="41.7109375" style="493" customWidth="1"/>
    <col min="3" max="3" width="9.5703125" style="493" customWidth="1"/>
    <col min="4" max="4" width="9.42578125" style="493" customWidth="1"/>
    <col min="5" max="7" width="6.85546875" style="493" customWidth="1"/>
    <col min="8" max="8" width="8.140625" style="493" customWidth="1"/>
    <col min="9" max="9" width="6.85546875" style="493" customWidth="1"/>
    <col min="10" max="12" width="9" style="493" customWidth="1"/>
    <col min="13" max="13" width="10.28515625" style="493" customWidth="1"/>
    <col min="14" max="14" width="9" style="493" customWidth="1"/>
    <col min="15" max="16" width="11.140625" style="493" customWidth="1"/>
    <col min="17" max="16384" width="9.140625" style="493"/>
  </cols>
  <sheetData>
    <row r="1" spans="1:16">
      <c r="A1" s="729"/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</row>
    <row r="2" spans="1:16" ht="15.75">
      <c r="A2" s="730" t="s">
        <v>618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</row>
    <row r="3" spans="1:16" s="496" customFormat="1" ht="18">
      <c r="A3" s="494"/>
      <c r="B3" s="495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</row>
    <row r="4" spans="1:16" s="431" customFormat="1" ht="15">
      <c r="A4" s="433"/>
      <c r="B4" s="433"/>
      <c r="C4" s="433"/>
      <c r="D4" s="433"/>
      <c r="M4" s="434"/>
      <c r="N4" s="435"/>
      <c r="O4" s="436"/>
      <c r="P4" s="420"/>
    </row>
    <row r="5" spans="1:16" s="431" customFormat="1" ht="14.25">
      <c r="A5" s="433"/>
      <c r="B5" s="434" t="s">
        <v>39</v>
      </c>
      <c r="C5" s="437">
        <f>O26</f>
        <v>0</v>
      </c>
      <c r="D5" s="433"/>
      <c r="P5" s="420"/>
    </row>
    <row r="6" spans="1:16" s="496" customFormat="1">
      <c r="A6" s="307"/>
      <c r="B6" s="498"/>
      <c r="K6" s="497"/>
      <c r="L6" s="499"/>
      <c r="M6" s="499"/>
      <c r="N6" s="500"/>
      <c r="O6" s="501"/>
    </row>
    <row r="7" spans="1:16" s="496" customFormat="1">
      <c r="A7" s="307"/>
      <c r="B7" s="498"/>
      <c r="E7" s="311"/>
      <c r="F7" s="311"/>
      <c r="G7" s="311"/>
      <c r="H7" s="311"/>
      <c r="I7" s="311"/>
      <c r="J7" s="311"/>
      <c r="K7" s="305"/>
      <c r="L7" s="309"/>
      <c r="M7" s="309"/>
      <c r="N7" s="300"/>
      <c r="O7" s="310"/>
    </row>
    <row r="8" spans="1:16" s="502" customFormat="1" ht="11.25">
      <c r="A8" s="736" t="s">
        <v>3</v>
      </c>
      <c r="B8" s="737" t="s">
        <v>7</v>
      </c>
      <c r="C8" s="736" t="s">
        <v>5</v>
      </c>
      <c r="D8" s="736" t="s">
        <v>4</v>
      </c>
      <c r="E8" s="738" t="s">
        <v>16</v>
      </c>
      <c r="F8" s="738"/>
      <c r="G8" s="738"/>
      <c r="H8" s="738"/>
      <c r="I8" s="738"/>
      <c r="J8" s="738"/>
      <c r="K8" s="658" t="s">
        <v>17</v>
      </c>
      <c r="L8" s="659"/>
      <c r="M8" s="659"/>
      <c r="N8" s="659"/>
      <c r="O8" s="660"/>
    </row>
    <row r="9" spans="1:16" s="502" customFormat="1" ht="48.75" customHeight="1">
      <c r="A9" s="732"/>
      <c r="B9" s="734"/>
      <c r="C9" s="735"/>
      <c r="D9" s="735"/>
      <c r="E9" s="315" t="s">
        <v>327</v>
      </c>
      <c r="F9" s="524" t="s">
        <v>328</v>
      </c>
      <c r="G9" s="525" t="s">
        <v>329</v>
      </c>
      <c r="H9" s="526" t="s">
        <v>330</v>
      </c>
      <c r="I9" s="526" t="s">
        <v>331</v>
      </c>
      <c r="J9" s="525" t="s">
        <v>332</v>
      </c>
      <c r="K9" s="319" t="s">
        <v>333</v>
      </c>
      <c r="L9" s="527" t="s">
        <v>329</v>
      </c>
      <c r="M9" s="528" t="s">
        <v>330</v>
      </c>
      <c r="N9" s="528" t="s">
        <v>331</v>
      </c>
      <c r="O9" s="319" t="s">
        <v>334</v>
      </c>
    </row>
    <row r="10" spans="1:16" s="502" customFormat="1" ht="11.25">
      <c r="A10" s="503">
        <v>1</v>
      </c>
      <c r="B10" s="503">
        <v>2</v>
      </c>
      <c r="C10" s="503">
        <v>3</v>
      </c>
      <c r="D10" s="503">
        <v>4</v>
      </c>
      <c r="E10" s="529">
        <v>5</v>
      </c>
      <c r="F10" s="529">
        <v>6</v>
      </c>
      <c r="G10" s="529">
        <v>7</v>
      </c>
      <c r="H10" s="529">
        <v>8</v>
      </c>
      <c r="I10" s="529">
        <v>9</v>
      </c>
      <c r="J10" s="529">
        <v>10</v>
      </c>
      <c r="K10" s="505">
        <v>11</v>
      </c>
      <c r="L10" s="505">
        <v>12</v>
      </c>
      <c r="M10" s="505">
        <v>13</v>
      </c>
      <c r="N10" s="505">
        <v>14</v>
      </c>
      <c r="O10" s="505">
        <v>15</v>
      </c>
    </row>
    <row r="11" spans="1:16" customFormat="1">
      <c r="A11" s="11"/>
      <c r="B11" s="530" t="s">
        <v>478</v>
      </c>
      <c r="C11" s="11"/>
      <c r="D11" s="112"/>
      <c r="E11" s="506"/>
      <c r="F11" s="507"/>
      <c r="G11" s="506"/>
      <c r="H11" s="506"/>
      <c r="I11" s="506"/>
      <c r="J11" s="507"/>
      <c r="K11" s="506"/>
      <c r="L11" s="506"/>
      <c r="M11" s="506"/>
      <c r="N11" s="506"/>
      <c r="O11" s="508"/>
    </row>
    <row r="12" spans="1:16" customFormat="1">
      <c r="A12" s="11">
        <v>1</v>
      </c>
      <c r="B12" s="531" t="s">
        <v>479</v>
      </c>
      <c r="C12" s="11" t="s">
        <v>299</v>
      </c>
      <c r="D12" s="112">
        <v>2</v>
      </c>
      <c r="E12" s="506"/>
      <c r="F12" s="507"/>
      <c r="G12" s="506"/>
      <c r="H12" s="506"/>
      <c r="I12" s="506"/>
      <c r="J12" s="532">
        <f t="shared" ref="J12:J13" si="0">ROUND(SUM(G12:I12),2)</f>
        <v>0</v>
      </c>
      <c r="K12" s="533">
        <f t="shared" ref="K12:K13" si="1">ROUND(D12*E12,2)</f>
        <v>0</v>
      </c>
      <c r="L12" s="533">
        <f t="shared" ref="L12:L13" si="2">ROUND(D12*G12,2)</f>
        <v>0</v>
      </c>
      <c r="M12" s="533">
        <f t="shared" ref="M12:M13" si="3">ROUND(D12*H12,2)</f>
        <v>0</v>
      </c>
      <c r="N12" s="533">
        <f t="shared" ref="N12:N13" si="4">ROUND(D12*I12,2)</f>
        <v>0</v>
      </c>
      <c r="O12" s="534">
        <f t="shared" ref="O12:O13" si="5">ROUND(SUM(L12:N12),2)</f>
        <v>0</v>
      </c>
    </row>
    <row r="13" spans="1:16" customFormat="1">
      <c r="A13" s="11">
        <f>A12+1</f>
        <v>2</v>
      </c>
      <c r="B13" s="531" t="s">
        <v>480</v>
      </c>
      <c r="C13" s="11" t="s">
        <v>299</v>
      </c>
      <c r="D13" s="112">
        <v>4</v>
      </c>
      <c r="E13" s="506"/>
      <c r="F13" s="507"/>
      <c r="G13" s="506"/>
      <c r="H13" s="506"/>
      <c r="I13" s="506"/>
      <c r="J13" s="532">
        <f t="shared" si="0"/>
        <v>0</v>
      </c>
      <c r="K13" s="533">
        <f t="shared" si="1"/>
        <v>0</v>
      </c>
      <c r="L13" s="533">
        <f t="shared" si="2"/>
        <v>0</v>
      </c>
      <c r="M13" s="533">
        <f t="shared" si="3"/>
        <v>0</v>
      </c>
      <c r="N13" s="533">
        <f t="shared" si="4"/>
        <v>0</v>
      </c>
      <c r="O13" s="534">
        <f t="shared" si="5"/>
        <v>0</v>
      </c>
    </row>
    <row r="14" spans="1:16" customFormat="1">
      <c r="A14" s="11"/>
      <c r="B14" s="531"/>
      <c r="C14" s="11"/>
      <c r="D14" s="112"/>
      <c r="E14" s="506"/>
      <c r="F14" s="507"/>
      <c r="G14" s="506"/>
      <c r="H14" s="506"/>
      <c r="I14" s="506"/>
      <c r="J14" s="532"/>
      <c r="K14" s="533"/>
      <c r="L14" s="533"/>
      <c r="M14" s="533"/>
      <c r="N14" s="533"/>
      <c r="O14" s="534"/>
    </row>
    <row r="15" spans="1:16" customFormat="1">
      <c r="A15" s="11"/>
      <c r="B15" s="530" t="s">
        <v>481</v>
      </c>
      <c r="C15" s="11"/>
      <c r="D15" s="112"/>
      <c r="E15" s="506"/>
      <c r="F15" s="507"/>
      <c r="G15" s="506"/>
      <c r="H15" s="506"/>
      <c r="I15" s="506"/>
      <c r="J15" s="507"/>
      <c r="K15" s="506"/>
      <c r="L15" s="506"/>
      <c r="M15" s="506"/>
      <c r="N15" s="506"/>
      <c r="O15" s="508"/>
    </row>
    <row r="16" spans="1:16" customFormat="1">
      <c r="A16" s="11">
        <v>3</v>
      </c>
      <c r="B16" s="531" t="s">
        <v>479</v>
      </c>
      <c r="C16" s="11" t="s">
        <v>299</v>
      </c>
      <c r="D16" s="112">
        <v>2</v>
      </c>
      <c r="E16" s="506"/>
      <c r="F16" s="507"/>
      <c r="G16" s="506"/>
      <c r="H16" s="506"/>
      <c r="I16" s="506"/>
      <c r="J16" s="532">
        <f t="shared" ref="J16:J17" si="6">ROUND(SUM(G16:I16),2)</f>
        <v>0</v>
      </c>
      <c r="K16" s="533">
        <f t="shared" ref="K16:K17" si="7">ROUND(D16*E16,2)</f>
        <v>0</v>
      </c>
      <c r="L16" s="533">
        <f t="shared" ref="L16:L17" si="8">ROUND(D16*G16,2)</f>
        <v>0</v>
      </c>
      <c r="M16" s="533">
        <f t="shared" ref="M16:M17" si="9">ROUND(D16*H16,2)</f>
        <v>0</v>
      </c>
      <c r="N16" s="533">
        <f t="shared" ref="N16:N17" si="10">ROUND(D16*I16,2)</f>
        <v>0</v>
      </c>
      <c r="O16" s="534">
        <f t="shared" ref="O16:O17" si="11">ROUND(SUM(L16:N16),2)</f>
        <v>0</v>
      </c>
    </row>
    <row r="17" spans="1:15" customFormat="1">
      <c r="A17" s="11">
        <v>4</v>
      </c>
      <c r="B17" s="531" t="s">
        <v>480</v>
      </c>
      <c r="C17" s="11" t="s">
        <v>299</v>
      </c>
      <c r="D17" s="112">
        <v>4</v>
      </c>
      <c r="E17" s="506"/>
      <c r="F17" s="507"/>
      <c r="G17" s="506"/>
      <c r="H17" s="506"/>
      <c r="I17" s="506"/>
      <c r="J17" s="532">
        <f t="shared" si="6"/>
        <v>0</v>
      </c>
      <c r="K17" s="533">
        <f t="shared" si="7"/>
        <v>0</v>
      </c>
      <c r="L17" s="533">
        <f t="shared" si="8"/>
        <v>0</v>
      </c>
      <c r="M17" s="533">
        <f t="shared" si="9"/>
        <v>0</v>
      </c>
      <c r="N17" s="533">
        <f t="shared" si="10"/>
        <v>0</v>
      </c>
      <c r="O17" s="534">
        <f t="shared" si="11"/>
        <v>0</v>
      </c>
    </row>
    <row r="18" spans="1:15" customFormat="1">
      <c r="A18" s="11"/>
      <c r="B18" s="530" t="s">
        <v>482</v>
      </c>
      <c r="C18" s="11"/>
      <c r="D18" s="112"/>
      <c r="E18" s="506"/>
      <c r="F18" s="507"/>
      <c r="G18" s="506"/>
      <c r="H18" s="506"/>
      <c r="I18" s="506"/>
      <c r="J18" s="507"/>
      <c r="K18" s="506"/>
      <c r="L18" s="506"/>
      <c r="M18" s="506"/>
      <c r="N18" s="506"/>
      <c r="O18" s="508"/>
    </row>
    <row r="19" spans="1:15" customFormat="1">
      <c r="A19" s="11">
        <v>5</v>
      </c>
      <c r="B19" s="531" t="s">
        <v>480</v>
      </c>
      <c r="C19" s="11" t="s">
        <v>299</v>
      </c>
      <c r="D19" s="112">
        <v>2</v>
      </c>
      <c r="E19" s="506"/>
      <c r="F19" s="507"/>
      <c r="G19" s="506"/>
      <c r="H19" s="506"/>
      <c r="I19" s="506"/>
      <c r="J19" s="532">
        <f t="shared" ref="J19" si="12">ROUND(SUM(G19:I19),2)</f>
        <v>0</v>
      </c>
      <c r="K19" s="533">
        <f t="shared" ref="K19" si="13">ROUND(D19*E19,2)</f>
        <v>0</v>
      </c>
      <c r="L19" s="533">
        <f t="shared" ref="L19" si="14">ROUND(D19*G19,2)</f>
        <v>0</v>
      </c>
      <c r="M19" s="533">
        <f t="shared" ref="M19" si="15">ROUND(D19*H19,2)</f>
        <v>0</v>
      </c>
      <c r="N19" s="533">
        <f t="shared" ref="N19" si="16">ROUND(D19*I19,2)</f>
        <v>0</v>
      </c>
      <c r="O19" s="534">
        <f t="shared" ref="O19" si="17">ROUND(SUM(L19:N19),2)</f>
        <v>0</v>
      </c>
    </row>
    <row r="20" spans="1:15" customFormat="1">
      <c r="A20" s="11"/>
      <c r="B20" s="531"/>
      <c r="C20" s="11"/>
      <c r="D20" s="112"/>
      <c r="E20" s="506"/>
      <c r="F20" s="507"/>
      <c r="G20" s="506"/>
      <c r="H20" s="506"/>
      <c r="I20" s="506"/>
      <c r="J20" s="532"/>
      <c r="K20" s="533"/>
      <c r="L20" s="533"/>
      <c r="M20" s="533"/>
      <c r="N20" s="533"/>
      <c r="O20" s="534"/>
    </row>
    <row r="21" spans="1:15" customFormat="1">
      <c r="A21" s="11">
        <v>6</v>
      </c>
      <c r="B21" s="531" t="s">
        <v>483</v>
      </c>
      <c r="C21" s="11" t="s">
        <v>299</v>
      </c>
      <c r="D21" s="112">
        <v>20</v>
      </c>
      <c r="E21" s="506"/>
      <c r="F21" s="507"/>
      <c r="G21" s="506"/>
      <c r="H21" s="506"/>
      <c r="I21" s="506"/>
      <c r="J21" s="532">
        <f t="shared" ref="J21:J22" si="18">ROUND(SUM(G21:I21),2)</f>
        <v>0</v>
      </c>
      <c r="K21" s="533">
        <f t="shared" ref="K21:K22" si="19">ROUND(D21*E21,2)</f>
        <v>0</v>
      </c>
      <c r="L21" s="533">
        <f t="shared" ref="L21:L22" si="20">ROUND(D21*G21,2)</f>
        <v>0</v>
      </c>
      <c r="M21" s="533">
        <f t="shared" ref="M21:M22" si="21">ROUND(D21*H21,2)</f>
        <v>0</v>
      </c>
      <c r="N21" s="533">
        <f t="shared" ref="N21:N22" si="22">ROUND(D21*I21,2)</f>
        <v>0</v>
      </c>
      <c r="O21" s="534">
        <f t="shared" ref="O21:O22" si="23">ROUND(SUM(L21:N21),2)</f>
        <v>0</v>
      </c>
    </row>
    <row r="22" spans="1:15" customFormat="1" ht="25.5">
      <c r="A22" s="11">
        <v>7</v>
      </c>
      <c r="B22" s="531" t="s">
        <v>484</v>
      </c>
      <c r="C22" s="11" t="s">
        <v>299</v>
      </c>
      <c r="D22" s="112">
        <v>1</v>
      </c>
      <c r="E22" s="506"/>
      <c r="F22" s="507"/>
      <c r="G22" s="506"/>
      <c r="H22" s="506"/>
      <c r="I22" s="506"/>
      <c r="J22" s="532">
        <f t="shared" si="18"/>
        <v>0</v>
      </c>
      <c r="K22" s="533">
        <f t="shared" si="19"/>
        <v>0</v>
      </c>
      <c r="L22" s="533">
        <f t="shared" si="20"/>
        <v>0</v>
      </c>
      <c r="M22" s="533">
        <f t="shared" si="21"/>
        <v>0</v>
      </c>
      <c r="N22" s="533">
        <f t="shared" si="22"/>
        <v>0</v>
      </c>
      <c r="O22" s="534">
        <f t="shared" si="23"/>
        <v>0</v>
      </c>
    </row>
    <row r="23" spans="1:15" customFormat="1">
      <c r="A23" s="11"/>
      <c r="B23" s="535"/>
      <c r="C23" s="11"/>
      <c r="D23" s="112"/>
      <c r="E23" s="506"/>
      <c r="F23" s="507"/>
      <c r="G23" s="506"/>
      <c r="H23" s="506"/>
      <c r="I23" s="506"/>
      <c r="J23" s="507"/>
      <c r="K23" s="506"/>
      <c r="L23" s="506"/>
      <c r="M23" s="506"/>
      <c r="N23" s="506"/>
      <c r="O23" s="508"/>
    </row>
    <row r="24" spans="1:15">
      <c r="A24" s="516"/>
      <c r="B24" s="517" t="s">
        <v>399</v>
      </c>
      <c r="C24" s="518"/>
      <c r="D24" s="518"/>
      <c r="E24" s="481"/>
      <c r="F24" s="481"/>
      <c r="G24" s="536"/>
      <c r="H24" s="537"/>
      <c r="I24" s="538"/>
      <c r="J24" s="536"/>
      <c r="K24" s="536">
        <f>SUM(K11:K23)</f>
        <v>0</v>
      </c>
      <c r="L24" s="536">
        <f t="shared" ref="L24:O24" si="24">SUM(L11:L23)</f>
        <v>0</v>
      </c>
      <c r="M24" s="536">
        <f t="shared" si="24"/>
        <v>0</v>
      </c>
      <c r="N24" s="536">
        <f t="shared" si="24"/>
        <v>0</v>
      </c>
      <c r="O24" s="536">
        <f t="shared" si="24"/>
        <v>0</v>
      </c>
    </row>
    <row r="25" spans="1:15" s="496" customFormat="1">
      <c r="A25" s="516"/>
      <c r="B25" s="728" t="s">
        <v>616</v>
      </c>
      <c r="C25" s="728"/>
      <c r="D25" s="728"/>
      <c r="E25" s="728"/>
      <c r="F25" s="728"/>
      <c r="G25" s="728"/>
      <c r="H25" s="520"/>
      <c r="I25" s="354"/>
      <c r="J25" s="354"/>
      <c r="K25" s="353"/>
      <c r="L25" s="353"/>
      <c r="M25" s="353">
        <f>M24*H25</f>
        <v>0</v>
      </c>
      <c r="N25" s="353"/>
      <c r="O25" s="521">
        <f>M25</f>
        <v>0</v>
      </c>
    </row>
    <row r="26" spans="1:15" ht="12.75" customHeight="1">
      <c r="A26" s="516"/>
      <c r="B26" s="728" t="s">
        <v>400</v>
      </c>
      <c r="C26" s="728"/>
      <c r="D26" s="728"/>
      <c r="E26" s="728"/>
      <c r="F26" s="728"/>
      <c r="G26" s="728"/>
      <c r="H26" s="518"/>
      <c r="I26" s="354"/>
      <c r="J26" s="354"/>
      <c r="K26" s="355"/>
      <c r="L26" s="355">
        <f>SUM(L24:L25)</f>
        <v>0</v>
      </c>
      <c r="M26" s="355">
        <f>SUM(M24:M25)</f>
        <v>0</v>
      </c>
      <c r="N26" s="355">
        <f>SUM(N24:N25)</f>
        <v>0</v>
      </c>
      <c r="O26" s="522">
        <f>SUM(O24:O25)</f>
        <v>0</v>
      </c>
    </row>
    <row r="27" spans="1:15" s="489" customFormat="1">
      <c r="A27" s="356"/>
      <c r="B27" s="357"/>
      <c r="C27" s="356"/>
      <c r="D27" s="523"/>
      <c r="E27" s="358"/>
      <c r="F27" s="358"/>
      <c r="G27" s="359"/>
      <c r="H27" s="358"/>
      <c r="I27" s="358"/>
      <c r="J27" s="358"/>
      <c r="K27" s="358"/>
      <c r="L27" s="358"/>
      <c r="M27" s="358"/>
      <c r="N27" s="358"/>
      <c r="O27" s="360"/>
    </row>
  </sheetData>
  <mergeCells count="10">
    <mergeCell ref="B25:G25"/>
    <mergeCell ref="B26:G26"/>
    <mergeCell ref="A1:O1"/>
    <mergeCell ref="A2:O2"/>
    <mergeCell ref="A8:A9"/>
    <mergeCell ref="B8:B9"/>
    <mergeCell ref="C8:C9"/>
    <mergeCell ref="D8:D9"/>
    <mergeCell ref="E8:J8"/>
    <mergeCell ref="K8:O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32"/>
  <sheetViews>
    <sheetView workbookViewId="0">
      <selection activeCell="A3" sqref="A3"/>
    </sheetView>
  </sheetViews>
  <sheetFormatPr defaultRowHeight="12.75"/>
  <cols>
    <col min="1" max="1" width="5" style="493" customWidth="1"/>
    <col min="2" max="2" width="41.7109375" style="493" customWidth="1"/>
    <col min="3" max="3" width="11.5703125" style="493" customWidth="1"/>
    <col min="4" max="4" width="6.85546875" style="493" customWidth="1"/>
    <col min="5" max="5" width="9.42578125" style="493" customWidth="1"/>
    <col min="6" max="8" width="6.85546875" style="493" customWidth="1"/>
    <col min="9" max="9" width="8.140625" style="493" customWidth="1"/>
    <col min="10" max="10" width="6.85546875" style="493" customWidth="1"/>
    <col min="11" max="13" width="9" style="493" customWidth="1"/>
    <col min="14" max="14" width="10.28515625" style="493" customWidth="1"/>
    <col min="15" max="15" width="9" style="493" customWidth="1"/>
    <col min="16" max="17" width="11.140625" style="493" customWidth="1"/>
    <col min="18" max="16384" width="9.140625" style="493"/>
  </cols>
  <sheetData>
    <row r="1" spans="1:16">
      <c r="A1" s="729"/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</row>
    <row r="2" spans="1:16" ht="15.75">
      <c r="A2" s="730" t="s">
        <v>617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  <c r="P2" s="730"/>
    </row>
    <row r="3" spans="1:16" s="496" customFormat="1" ht="18">
      <c r="A3" s="494"/>
      <c r="B3" s="495"/>
      <c r="C3" s="495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</row>
    <row r="4" spans="1:16" s="431" customFormat="1" ht="15">
      <c r="A4" s="433"/>
      <c r="B4" s="433"/>
      <c r="C4" s="433"/>
      <c r="D4" s="433"/>
      <c r="M4" s="434"/>
      <c r="N4" s="435"/>
      <c r="O4" s="436"/>
      <c r="P4" s="420"/>
    </row>
    <row r="5" spans="1:16" s="431" customFormat="1" ht="14.25">
      <c r="A5" s="433"/>
      <c r="B5" s="434" t="s">
        <v>39</v>
      </c>
      <c r="C5" s="437">
        <f>P31</f>
        <v>0</v>
      </c>
      <c r="D5" s="433"/>
      <c r="P5" s="420"/>
    </row>
    <row r="6" spans="1:16" s="496" customFormat="1">
      <c r="A6" s="307"/>
      <c r="B6" s="498"/>
      <c r="C6" s="498"/>
      <c r="L6" s="497"/>
      <c r="M6" s="499"/>
      <c r="N6" s="499"/>
      <c r="O6" s="500"/>
      <c r="P6" s="501"/>
    </row>
    <row r="7" spans="1:16" s="496" customFormat="1">
      <c r="A7" s="307"/>
      <c r="B7" s="498"/>
      <c r="C7" s="498"/>
      <c r="F7" s="311"/>
      <c r="G7" s="311"/>
      <c r="H7" s="311"/>
      <c r="I7" s="311"/>
      <c r="J7" s="311"/>
      <c r="K7" s="311"/>
      <c r="L7" s="305"/>
      <c r="M7" s="309"/>
      <c r="N7" s="309"/>
      <c r="O7" s="300"/>
      <c r="P7" s="310"/>
    </row>
    <row r="8" spans="1:16" s="502" customFormat="1" ht="11.25">
      <c r="A8" s="736" t="s">
        <v>3</v>
      </c>
      <c r="B8" s="737" t="s">
        <v>7</v>
      </c>
      <c r="C8" s="736" t="s">
        <v>485</v>
      </c>
      <c r="D8" s="736" t="s">
        <v>5</v>
      </c>
      <c r="E8" s="736" t="s">
        <v>4</v>
      </c>
      <c r="F8" s="738" t="s">
        <v>16</v>
      </c>
      <c r="G8" s="738"/>
      <c r="H8" s="738"/>
      <c r="I8" s="738"/>
      <c r="J8" s="738"/>
      <c r="K8" s="738"/>
      <c r="L8" s="658" t="s">
        <v>17</v>
      </c>
      <c r="M8" s="659"/>
      <c r="N8" s="659"/>
      <c r="O8" s="659"/>
      <c r="P8" s="660"/>
    </row>
    <row r="9" spans="1:16" s="502" customFormat="1" ht="48.75" customHeight="1">
      <c r="A9" s="732"/>
      <c r="B9" s="734"/>
      <c r="C9" s="735"/>
      <c r="D9" s="735"/>
      <c r="E9" s="735"/>
      <c r="F9" s="315" t="s">
        <v>327</v>
      </c>
      <c r="G9" s="524" t="s">
        <v>328</v>
      </c>
      <c r="H9" s="525" t="s">
        <v>329</v>
      </c>
      <c r="I9" s="526" t="s">
        <v>330</v>
      </c>
      <c r="J9" s="526" t="s">
        <v>331</v>
      </c>
      <c r="K9" s="525" t="s">
        <v>332</v>
      </c>
      <c r="L9" s="319" t="s">
        <v>333</v>
      </c>
      <c r="M9" s="527" t="s">
        <v>329</v>
      </c>
      <c r="N9" s="528" t="s">
        <v>330</v>
      </c>
      <c r="O9" s="528" t="s">
        <v>331</v>
      </c>
      <c r="P9" s="319" t="s">
        <v>334</v>
      </c>
    </row>
    <row r="10" spans="1:16" s="502" customFormat="1" ht="11.25">
      <c r="A10" s="503">
        <v>1</v>
      </c>
      <c r="B10" s="503">
        <v>2</v>
      </c>
      <c r="C10" s="503">
        <f>B10+1</f>
        <v>3</v>
      </c>
      <c r="D10" s="503">
        <f t="shared" ref="D10:P10" si="0">C10+1</f>
        <v>4</v>
      </c>
      <c r="E10" s="503">
        <f t="shared" si="0"/>
        <v>5</v>
      </c>
      <c r="F10" s="503">
        <f t="shared" si="0"/>
        <v>6</v>
      </c>
      <c r="G10" s="503">
        <f t="shared" si="0"/>
        <v>7</v>
      </c>
      <c r="H10" s="503">
        <f t="shared" si="0"/>
        <v>8</v>
      </c>
      <c r="I10" s="503">
        <f t="shared" si="0"/>
        <v>9</v>
      </c>
      <c r="J10" s="503">
        <f t="shared" si="0"/>
        <v>10</v>
      </c>
      <c r="K10" s="503">
        <f t="shared" si="0"/>
        <v>11</v>
      </c>
      <c r="L10" s="503">
        <f t="shared" si="0"/>
        <v>12</v>
      </c>
      <c r="M10" s="503">
        <f t="shared" si="0"/>
        <v>13</v>
      </c>
      <c r="N10" s="503">
        <f t="shared" si="0"/>
        <v>14</v>
      </c>
      <c r="O10" s="503">
        <f t="shared" si="0"/>
        <v>15</v>
      </c>
      <c r="P10" s="503">
        <f t="shared" si="0"/>
        <v>16</v>
      </c>
    </row>
    <row r="11" spans="1:16" customFormat="1">
      <c r="A11" s="11"/>
      <c r="B11" s="530" t="s">
        <v>486</v>
      </c>
      <c r="C11" s="11"/>
      <c r="D11" s="11"/>
      <c r="E11" s="112"/>
      <c r="F11" s="506"/>
      <c r="G11" s="507"/>
      <c r="H11" s="506"/>
      <c r="I11" s="506"/>
      <c r="J11" s="506"/>
      <c r="K11" s="507"/>
      <c r="L11" s="506"/>
      <c r="M11" s="506"/>
      <c r="N11" s="506"/>
      <c r="O11" s="506"/>
      <c r="P11" s="508"/>
    </row>
    <row r="12" spans="1:16" customFormat="1">
      <c r="A12" s="11"/>
      <c r="B12" s="539" t="s">
        <v>487</v>
      </c>
      <c r="C12" s="11"/>
      <c r="D12" s="11"/>
      <c r="E12" s="112"/>
      <c r="F12" s="506"/>
      <c r="G12" s="507"/>
      <c r="H12" s="506"/>
      <c r="I12" s="506"/>
      <c r="J12" s="506"/>
      <c r="K12" s="532"/>
      <c r="L12" s="533"/>
      <c r="M12" s="533"/>
      <c r="N12" s="533"/>
      <c r="O12" s="533"/>
      <c r="P12" s="534"/>
    </row>
    <row r="13" spans="1:16" customFormat="1">
      <c r="A13" s="11">
        <v>1</v>
      </c>
      <c r="B13" s="531" t="s">
        <v>488</v>
      </c>
      <c r="C13" s="11">
        <v>400</v>
      </c>
      <c r="D13" s="11" t="s">
        <v>8</v>
      </c>
      <c r="E13" s="112">
        <v>4</v>
      </c>
      <c r="F13" s="506"/>
      <c r="G13" s="507"/>
      <c r="H13" s="536"/>
      <c r="I13" s="537"/>
      <c r="J13" s="538"/>
      <c r="K13" s="532">
        <f t="shared" ref="K13:K26" si="1">ROUND(SUM(H13:J13),2)</f>
        <v>0</v>
      </c>
      <c r="L13" s="533">
        <f t="shared" ref="L13:L26" si="2">ROUND(E13*F13,2)</f>
        <v>0</v>
      </c>
      <c r="M13" s="533">
        <f t="shared" ref="M13:M26" si="3">ROUND(E13*H13,2)</f>
        <v>0</v>
      </c>
      <c r="N13" s="533">
        <f t="shared" ref="N13:N26" si="4">ROUND(E13*I13,2)</f>
        <v>0</v>
      </c>
      <c r="O13" s="533">
        <f t="shared" ref="O13:O26" si="5">ROUND(E13*J13,2)</f>
        <v>0</v>
      </c>
      <c r="P13" s="534">
        <f t="shared" ref="P13:P26" si="6">ROUND(SUM(M13:O13),2)</f>
        <v>0</v>
      </c>
    </row>
    <row r="14" spans="1:16" customFormat="1">
      <c r="A14" s="11">
        <v>2</v>
      </c>
      <c r="B14" s="531" t="s">
        <v>489</v>
      </c>
      <c r="C14" s="11"/>
      <c r="D14" s="11" t="s">
        <v>120</v>
      </c>
      <c r="E14" s="112">
        <v>6</v>
      </c>
      <c r="F14" s="506"/>
      <c r="G14" s="507"/>
      <c r="H14" s="536"/>
      <c r="I14" s="537"/>
      <c r="J14" s="538"/>
      <c r="K14" s="532">
        <f t="shared" si="1"/>
        <v>0</v>
      </c>
      <c r="L14" s="533">
        <f t="shared" si="2"/>
        <v>0</v>
      </c>
      <c r="M14" s="533">
        <f t="shared" si="3"/>
        <v>0</v>
      </c>
      <c r="N14" s="533">
        <f t="shared" si="4"/>
        <v>0</v>
      </c>
      <c r="O14" s="533">
        <f t="shared" si="5"/>
        <v>0</v>
      </c>
      <c r="P14" s="534">
        <f t="shared" si="6"/>
        <v>0</v>
      </c>
    </row>
    <row r="15" spans="1:16" customFormat="1" ht="12.75" customHeight="1">
      <c r="A15" s="11"/>
      <c r="B15" s="530" t="s">
        <v>490</v>
      </c>
      <c r="C15" s="11"/>
      <c r="D15" s="11"/>
      <c r="E15" s="112"/>
      <c r="F15" s="506"/>
      <c r="G15" s="507"/>
      <c r="H15" s="506"/>
      <c r="I15" s="506"/>
      <c r="J15" s="506"/>
      <c r="K15" s="532"/>
      <c r="L15" s="533"/>
      <c r="M15" s="533"/>
      <c r="N15" s="533"/>
      <c r="O15" s="533"/>
      <c r="P15" s="534"/>
    </row>
    <row r="16" spans="1:16" customFormat="1">
      <c r="A16" s="11">
        <v>3</v>
      </c>
      <c r="B16" s="531" t="s">
        <v>488</v>
      </c>
      <c r="C16" s="11">
        <v>400</v>
      </c>
      <c r="D16" s="11" t="s">
        <v>8</v>
      </c>
      <c r="E16" s="112">
        <v>15</v>
      </c>
      <c r="F16" s="506"/>
      <c r="G16" s="507"/>
      <c r="H16" s="536"/>
      <c r="I16" s="537"/>
      <c r="J16" s="538"/>
      <c r="K16" s="532">
        <f t="shared" si="1"/>
        <v>0</v>
      </c>
      <c r="L16" s="533">
        <f t="shared" si="2"/>
        <v>0</v>
      </c>
      <c r="M16" s="533">
        <f t="shared" si="3"/>
        <v>0</v>
      </c>
      <c r="N16" s="533">
        <f t="shared" si="4"/>
        <v>0</v>
      </c>
      <c r="O16" s="533">
        <f t="shared" si="5"/>
        <v>0</v>
      </c>
      <c r="P16" s="534">
        <f t="shared" si="6"/>
        <v>0</v>
      </c>
    </row>
    <row r="17" spans="1:16" customFormat="1">
      <c r="A17" s="11">
        <v>4</v>
      </c>
      <c r="B17" s="531" t="s">
        <v>351</v>
      </c>
      <c r="C17" s="11">
        <v>400</v>
      </c>
      <c r="D17" s="11" t="s">
        <v>299</v>
      </c>
      <c r="E17" s="112">
        <v>1</v>
      </c>
      <c r="F17" s="506"/>
      <c r="G17" s="507"/>
      <c r="H17" s="506"/>
      <c r="I17" s="506"/>
      <c r="J17" s="506"/>
      <c r="K17" s="532">
        <f t="shared" si="1"/>
        <v>0</v>
      </c>
      <c r="L17" s="533">
        <f t="shared" si="2"/>
        <v>0</v>
      </c>
      <c r="M17" s="533">
        <f t="shared" si="3"/>
        <v>0</v>
      </c>
      <c r="N17" s="533">
        <f t="shared" si="4"/>
        <v>0</v>
      </c>
      <c r="O17" s="533">
        <f t="shared" si="5"/>
        <v>0</v>
      </c>
      <c r="P17" s="534">
        <f t="shared" si="6"/>
        <v>0</v>
      </c>
    </row>
    <row r="18" spans="1:16" customFormat="1">
      <c r="A18" s="11">
        <v>5</v>
      </c>
      <c r="B18" s="540" t="s">
        <v>339</v>
      </c>
      <c r="C18" s="11">
        <v>400</v>
      </c>
      <c r="D18" s="11" t="s">
        <v>299</v>
      </c>
      <c r="E18" s="112">
        <v>2</v>
      </c>
      <c r="F18" s="506"/>
      <c r="G18" s="507"/>
      <c r="H18" s="506"/>
      <c r="I18" s="506"/>
      <c r="J18" s="506"/>
      <c r="K18" s="532">
        <f t="shared" si="1"/>
        <v>0</v>
      </c>
      <c r="L18" s="533">
        <f t="shared" si="2"/>
        <v>0</v>
      </c>
      <c r="M18" s="533">
        <f t="shared" si="3"/>
        <v>0</v>
      </c>
      <c r="N18" s="533">
        <f t="shared" si="4"/>
        <v>0</v>
      </c>
      <c r="O18" s="533">
        <f t="shared" si="5"/>
        <v>0</v>
      </c>
      <c r="P18" s="534">
        <f t="shared" si="6"/>
        <v>0</v>
      </c>
    </row>
    <row r="19" spans="1:16" customFormat="1">
      <c r="A19" s="11">
        <v>6</v>
      </c>
      <c r="B19" s="531" t="s">
        <v>491</v>
      </c>
      <c r="C19" s="11" t="s">
        <v>492</v>
      </c>
      <c r="D19" s="11" t="s">
        <v>299</v>
      </c>
      <c r="E19" s="112">
        <v>1</v>
      </c>
      <c r="F19" s="506"/>
      <c r="G19" s="507"/>
      <c r="H19" s="506"/>
      <c r="I19" s="506"/>
      <c r="J19" s="506"/>
      <c r="K19" s="532">
        <f t="shared" si="1"/>
        <v>0</v>
      </c>
      <c r="L19" s="533">
        <f t="shared" si="2"/>
        <v>0</v>
      </c>
      <c r="M19" s="533">
        <f t="shared" si="3"/>
        <v>0</v>
      </c>
      <c r="N19" s="533">
        <f t="shared" si="4"/>
        <v>0</v>
      </c>
      <c r="O19" s="533">
        <f t="shared" si="5"/>
        <v>0</v>
      </c>
      <c r="P19" s="534">
        <f t="shared" si="6"/>
        <v>0</v>
      </c>
    </row>
    <row r="20" spans="1:16" customFormat="1">
      <c r="A20" s="11">
        <v>7</v>
      </c>
      <c r="B20" s="531" t="s">
        <v>493</v>
      </c>
      <c r="C20" s="11" t="s">
        <v>494</v>
      </c>
      <c r="D20" s="11" t="s">
        <v>299</v>
      </c>
      <c r="E20" s="112">
        <v>2</v>
      </c>
      <c r="F20" s="506"/>
      <c r="G20" s="507"/>
      <c r="H20" s="506"/>
      <c r="I20" s="506"/>
      <c r="J20" s="506"/>
      <c r="K20" s="532">
        <f t="shared" si="1"/>
        <v>0</v>
      </c>
      <c r="L20" s="533">
        <f t="shared" si="2"/>
        <v>0</v>
      </c>
      <c r="M20" s="533">
        <f t="shared" si="3"/>
        <v>0</v>
      </c>
      <c r="N20" s="533">
        <f t="shared" si="4"/>
        <v>0</v>
      </c>
      <c r="O20" s="533">
        <f t="shared" si="5"/>
        <v>0</v>
      </c>
      <c r="P20" s="534">
        <f t="shared" si="6"/>
        <v>0</v>
      </c>
    </row>
    <row r="21" spans="1:16" customFormat="1">
      <c r="A21" s="11">
        <v>8</v>
      </c>
      <c r="B21" s="531" t="s">
        <v>495</v>
      </c>
      <c r="C21" s="11"/>
      <c r="D21" s="11" t="s">
        <v>120</v>
      </c>
      <c r="E21" s="112">
        <v>22</v>
      </c>
      <c r="F21" s="506"/>
      <c r="G21" s="507"/>
      <c r="H21" s="506"/>
      <c r="I21" s="506"/>
      <c r="J21" s="506"/>
      <c r="K21" s="532">
        <f t="shared" si="1"/>
        <v>0</v>
      </c>
      <c r="L21" s="533">
        <f t="shared" si="2"/>
        <v>0</v>
      </c>
      <c r="M21" s="533">
        <f t="shared" si="3"/>
        <v>0</v>
      </c>
      <c r="N21" s="533">
        <f t="shared" si="4"/>
        <v>0</v>
      </c>
      <c r="O21" s="533">
        <f t="shared" si="5"/>
        <v>0</v>
      </c>
      <c r="P21" s="534">
        <f t="shared" si="6"/>
        <v>0</v>
      </c>
    </row>
    <row r="22" spans="1:16" customFormat="1">
      <c r="A22" s="11">
        <v>9</v>
      </c>
      <c r="B22" s="531" t="s">
        <v>489</v>
      </c>
      <c r="C22" s="11"/>
      <c r="D22" s="11" t="s">
        <v>120</v>
      </c>
      <c r="E22" s="112">
        <v>6</v>
      </c>
      <c r="F22" s="506"/>
      <c r="G22" s="507"/>
      <c r="H22" s="506"/>
      <c r="I22" s="506"/>
      <c r="J22" s="506"/>
      <c r="K22" s="532">
        <f t="shared" si="1"/>
        <v>0</v>
      </c>
      <c r="L22" s="533">
        <f t="shared" si="2"/>
        <v>0</v>
      </c>
      <c r="M22" s="533">
        <f t="shared" si="3"/>
        <v>0</v>
      </c>
      <c r="N22" s="533">
        <f t="shared" si="4"/>
        <v>0</v>
      </c>
      <c r="O22" s="533">
        <f t="shared" si="5"/>
        <v>0</v>
      </c>
      <c r="P22" s="534">
        <f t="shared" si="6"/>
        <v>0</v>
      </c>
    </row>
    <row r="23" spans="1:16" customFormat="1">
      <c r="A23" s="11">
        <v>10</v>
      </c>
      <c r="B23" s="541" t="s">
        <v>375</v>
      </c>
      <c r="C23" s="11"/>
      <c r="D23" s="11" t="s">
        <v>376</v>
      </c>
      <c r="E23" s="112">
        <v>1</v>
      </c>
      <c r="F23" s="506"/>
      <c r="G23" s="507"/>
      <c r="H23" s="506"/>
      <c r="I23" s="506"/>
      <c r="J23" s="506"/>
      <c r="K23" s="532">
        <f t="shared" si="1"/>
        <v>0</v>
      </c>
      <c r="L23" s="533">
        <f t="shared" si="2"/>
        <v>0</v>
      </c>
      <c r="M23" s="533">
        <f t="shared" si="3"/>
        <v>0</v>
      </c>
      <c r="N23" s="533">
        <f t="shared" si="4"/>
        <v>0</v>
      </c>
      <c r="O23" s="533">
        <f t="shared" si="5"/>
        <v>0</v>
      </c>
      <c r="P23" s="534">
        <f t="shared" si="6"/>
        <v>0</v>
      </c>
    </row>
    <row r="24" spans="1:16" s="300" customFormat="1">
      <c r="A24" s="332">
        <v>11</v>
      </c>
      <c r="B24" s="542" t="s">
        <v>496</v>
      </c>
      <c r="C24" s="543"/>
      <c r="D24" s="544" t="s">
        <v>299</v>
      </c>
      <c r="E24" s="544">
        <v>1</v>
      </c>
      <c r="F24" s="506"/>
      <c r="G24" s="507"/>
      <c r="H24" s="536"/>
      <c r="I24" s="537"/>
      <c r="J24" s="538"/>
      <c r="K24" s="536">
        <f t="shared" ref="K24" si="7">H24+I24+J24</f>
        <v>0</v>
      </c>
      <c r="L24" s="536">
        <f t="shared" ref="L24" si="8">ROUND(E24*F24,1)</f>
        <v>0</v>
      </c>
      <c r="M24" s="536">
        <f t="shared" ref="M24" si="9">ROUND($E24*H24,2)</f>
        <v>0</v>
      </c>
      <c r="N24" s="536">
        <f t="shared" si="4"/>
        <v>0</v>
      </c>
      <c r="O24" s="536">
        <f t="shared" si="5"/>
        <v>0</v>
      </c>
      <c r="P24" s="536">
        <f t="shared" ref="P24" si="10">M24+N24+O24</f>
        <v>0</v>
      </c>
    </row>
    <row r="25" spans="1:16" customFormat="1">
      <c r="A25" s="11"/>
      <c r="B25" s="531"/>
      <c r="C25" s="11"/>
      <c r="D25" s="11"/>
      <c r="E25" s="112"/>
      <c r="F25" s="506"/>
      <c r="G25" s="507"/>
      <c r="H25" s="506"/>
      <c r="I25" s="506"/>
      <c r="J25" s="506"/>
      <c r="K25" s="532"/>
      <c r="L25" s="533"/>
      <c r="M25" s="533"/>
      <c r="N25" s="533"/>
      <c r="O25" s="533"/>
      <c r="P25" s="534"/>
    </row>
    <row r="26" spans="1:16" customFormat="1" ht="25.5">
      <c r="A26" s="11">
        <v>12</v>
      </c>
      <c r="B26" s="335" t="s">
        <v>560</v>
      </c>
      <c r="C26" s="11"/>
      <c r="D26" s="544" t="s">
        <v>376</v>
      </c>
      <c r="E26" s="544">
        <v>1</v>
      </c>
      <c r="F26" s="506"/>
      <c r="G26" s="507"/>
      <c r="H26" s="506"/>
      <c r="I26" s="506"/>
      <c r="J26" s="506"/>
      <c r="K26" s="532">
        <f t="shared" si="1"/>
        <v>0</v>
      </c>
      <c r="L26" s="533">
        <f t="shared" si="2"/>
        <v>0</v>
      </c>
      <c r="M26" s="533">
        <f t="shared" si="3"/>
        <v>0</v>
      </c>
      <c r="N26" s="533">
        <f t="shared" si="4"/>
        <v>0</v>
      </c>
      <c r="O26" s="533">
        <f t="shared" si="5"/>
        <v>0</v>
      </c>
      <c r="P26" s="534">
        <f t="shared" si="6"/>
        <v>0</v>
      </c>
    </row>
    <row r="27" spans="1:16" customFormat="1">
      <c r="A27" s="11">
        <v>13</v>
      </c>
      <c r="B27" s="605" t="s">
        <v>566</v>
      </c>
      <c r="C27" s="11"/>
      <c r="D27" s="544" t="s">
        <v>376</v>
      </c>
      <c r="E27" s="544">
        <v>1</v>
      </c>
      <c r="F27" s="506"/>
      <c r="G27" s="507"/>
      <c r="H27" s="506"/>
      <c r="I27" s="506"/>
      <c r="J27" s="506"/>
      <c r="K27" s="532">
        <f t="shared" ref="K27" si="11">ROUND(SUM(H27:J27),2)</f>
        <v>0</v>
      </c>
      <c r="L27" s="533">
        <f t="shared" ref="L27" si="12">ROUND(E27*F27,2)</f>
        <v>0</v>
      </c>
      <c r="M27" s="533">
        <f t="shared" ref="M27" si="13">ROUND(E27*H27,2)</f>
        <v>0</v>
      </c>
      <c r="N27" s="533">
        <f t="shared" ref="N27" si="14">ROUND(E27*I27,2)</f>
        <v>0</v>
      </c>
      <c r="O27" s="533">
        <f t="shared" ref="O27" si="15">ROUND(E27*J27,2)</f>
        <v>0</v>
      </c>
      <c r="P27" s="534">
        <f t="shared" ref="P27" si="16">ROUND(SUM(M27:O27),2)</f>
        <v>0</v>
      </c>
    </row>
    <row r="28" spans="1:16" customFormat="1">
      <c r="A28" s="11"/>
      <c r="B28" s="535"/>
      <c r="C28" s="11"/>
      <c r="D28" s="11"/>
      <c r="E28" s="112"/>
      <c r="F28" s="506"/>
      <c r="G28" s="507"/>
      <c r="H28" s="506"/>
      <c r="I28" s="506"/>
      <c r="J28" s="506"/>
      <c r="K28" s="507"/>
      <c r="L28" s="506"/>
      <c r="M28" s="506"/>
      <c r="N28" s="506"/>
      <c r="O28" s="506"/>
      <c r="P28" s="508"/>
    </row>
    <row r="29" spans="1:16">
      <c r="A29" s="516"/>
      <c r="B29" s="517" t="s">
        <v>399</v>
      </c>
      <c r="C29" s="518"/>
      <c r="D29" s="518"/>
      <c r="E29" s="518"/>
      <c r="F29" s="481"/>
      <c r="G29" s="481"/>
      <c r="H29" s="536"/>
      <c r="I29" s="537"/>
      <c r="J29" s="538"/>
      <c r="K29" s="536"/>
      <c r="L29" s="536">
        <f>SUM(L11:L28)</f>
        <v>0</v>
      </c>
      <c r="M29" s="536">
        <f t="shared" ref="M29:P29" si="17">SUM(M11:M28)</f>
        <v>0</v>
      </c>
      <c r="N29" s="536">
        <f t="shared" si="17"/>
        <v>0</v>
      </c>
      <c r="O29" s="536">
        <f t="shared" si="17"/>
        <v>0</v>
      </c>
      <c r="P29" s="536">
        <f t="shared" si="17"/>
        <v>0</v>
      </c>
    </row>
    <row r="30" spans="1:16" s="496" customFormat="1">
      <c r="A30" s="516"/>
      <c r="B30" s="728" t="s">
        <v>592</v>
      </c>
      <c r="C30" s="728"/>
      <c r="D30" s="728"/>
      <c r="E30" s="728"/>
      <c r="F30" s="728"/>
      <c r="G30" s="728"/>
      <c r="H30" s="728"/>
      <c r="I30" s="520"/>
      <c r="J30" s="354"/>
      <c r="K30" s="354"/>
      <c r="L30" s="353"/>
      <c r="M30" s="353"/>
      <c r="N30" s="353">
        <f>N29*I30</f>
        <v>0</v>
      </c>
      <c r="O30" s="353"/>
      <c r="P30" s="521">
        <f>N30</f>
        <v>0</v>
      </c>
    </row>
    <row r="31" spans="1:16" ht="12.75" customHeight="1">
      <c r="A31" s="516"/>
      <c r="B31" s="728" t="s">
        <v>400</v>
      </c>
      <c r="C31" s="728"/>
      <c r="D31" s="728"/>
      <c r="E31" s="728"/>
      <c r="F31" s="728"/>
      <c r="G31" s="728"/>
      <c r="H31" s="728"/>
      <c r="I31" s="518"/>
      <c r="J31" s="354"/>
      <c r="K31" s="354"/>
      <c r="L31" s="355"/>
      <c r="M31" s="355">
        <f>SUM(M29:M30)</f>
        <v>0</v>
      </c>
      <c r="N31" s="355">
        <f>SUM(N29:N30)</f>
        <v>0</v>
      </c>
      <c r="O31" s="355">
        <f>SUM(O29:O30)</f>
        <v>0</v>
      </c>
      <c r="P31" s="522">
        <f>SUM(P29:P30)</f>
        <v>0</v>
      </c>
    </row>
    <row r="32" spans="1:16" s="489" customFormat="1">
      <c r="A32" s="356"/>
      <c r="B32" s="357"/>
      <c r="C32" s="357"/>
      <c r="D32" s="356"/>
      <c r="E32" s="523"/>
      <c r="F32" s="358"/>
      <c r="G32" s="358"/>
      <c r="H32" s="359"/>
      <c r="I32" s="358"/>
      <c r="J32" s="358"/>
      <c r="K32" s="358"/>
      <c r="L32" s="358"/>
      <c r="M32" s="358"/>
      <c r="N32" s="358"/>
      <c r="O32" s="358"/>
      <c r="P32" s="360"/>
    </row>
  </sheetData>
  <mergeCells count="11">
    <mergeCell ref="B30:H30"/>
    <mergeCell ref="B31:H31"/>
    <mergeCell ref="A1:P1"/>
    <mergeCell ref="A2:P2"/>
    <mergeCell ref="A8:A9"/>
    <mergeCell ref="B8:B9"/>
    <mergeCell ref="C8:C9"/>
    <mergeCell ref="D8:D9"/>
    <mergeCell ref="E8:E9"/>
    <mergeCell ref="F8:K8"/>
    <mergeCell ref="L8:P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22"/>
  <sheetViews>
    <sheetView workbookViewId="0">
      <selection activeCell="C30" sqref="C30"/>
    </sheetView>
  </sheetViews>
  <sheetFormatPr defaultRowHeight="12.75"/>
  <cols>
    <col min="1" max="1" width="5" style="493" customWidth="1"/>
    <col min="2" max="2" width="41.7109375" style="493" customWidth="1"/>
    <col min="3" max="3" width="17.42578125" style="493" customWidth="1"/>
    <col min="4" max="4" width="6.85546875" style="493" customWidth="1"/>
    <col min="5" max="5" width="9.42578125" style="493" customWidth="1"/>
    <col min="6" max="8" width="6.85546875" style="493" customWidth="1"/>
    <col min="9" max="9" width="8.140625" style="493" customWidth="1"/>
    <col min="10" max="10" width="6.85546875" style="493" customWidth="1"/>
    <col min="11" max="13" width="9" style="493" customWidth="1"/>
    <col min="14" max="14" width="10.28515625" style="493" customWidth="1"/>
    <col min="15" max="15" width="9" style="493" customWidth="1"/>
    <col min="16" max="17" width="11.140625" style="493" customWidth="1"/>
    <col min="18" max="16384" width="9.140625" style="493"/>
  </cols>
  <sheetData>
    <row r="1" spans="1:16">
      <c r="A1" s="729"/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</row>
    <row r="2" spans="1:16" ht="15.75">
      <c r="A2" s="730" t="s">
        <v>619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  <c r="P2" s="730"/>
    </row>
    <row r="3" spans="1:16" s="496" customFormat="1" ht="18">
      <c r="A3" s="494"/>
      <c r="B3" s="495"/>
      <c r="C3" s="495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</row>
    <row r="4" spans="1:16" s="431" customFormat="1" ht="15">
      <c r="A4" s="433"/>
      <c r="B4" s="433"/>
      <c r="C4" s="433"/>
      <c r="D4" s="433"/>
      <c r="M4" s="434"/>
      <c r="N4" s="435"/>
      <c r="O4" s="436"/>
      <c r="P4" s="420"/>
    </row>
    <row r="5" spans="1:16" s="431" customFormat="1" ht="14.25">
      <c r="A5" s="433"/>
      <c r="B5" s="434" t="s">
        <v>39</v>
      </c>
      <c r="C5" s="437">
        <f>P21</f>
        <v>0</v>
      </c>
      <c r="D5" s="433"/>
      <c r="P5" s="420"/>
    </row>
    <row r="6" spans="1:16" s="496" customFormat="1">
      <c r="A6" s="307"/>
      <c r="B6" s="498"/>
      <c r="C6" s="498"/>
      <c r="L6" s="497"/>
      <c r="M6" s="499"/>
      <c r="N6" s="499"/>
      <c r="O6" s="500"/>
      <c r="P6" s="501"/>
    </row>
    <row r="7" spans="1:16" s="496" customFormat="1">
      <c r="A7" s="307"/>
      <c r="B7" s="498"/>
      <c r="C7" s="498"/>
      <c r="F7" s="311"/>
      <c r="G7" s="311"/>
      <c r="H7" s="311"/>
      <c r="I7" s="311"/>
      <c r="J7" s="311"/>
      <c r="K7" s="311"/>
      <c r="L7" s="305"/>
      <c r="M7" s="309"/>
      <c r="N7" s="309"/>
      <c r="O7" s="300"/>
      <c r="P7" s="310"/>
    </row>
    <row r="8" spans="1:16" s="502" customFormat="1" ht="11.25">
      <c r="A8" s="736" t="s">
        <v>3</v>
      </c>
      <c r="B8" s="737" t="s">
        <v>7</v>
      </c>
      <c r="C8" s="736" t="s">
        <v>497</v>
      </c>
      <c r="D8" s="736" t="s">
        <v>5</v>
      </c>
      <c r="E8" s="736" t="s">
        <v>4</v>
      </c>
      <c r="F8" s="738" t="s">
        <v>16</v>
      </c>
      <c r="G8" s="738"/>
      <c r="H8" s="738"/>
      <c r="I8" s="738"/>
      <c r="J8" s="738"/>
      <c r="K8" s="738"/>
      <c r="L8" s="658" t="s">
        <v>17</v>
      </c>
      <c r="M8" s="659"/>
      <c r="N8" s="659"/>
      <c r="O8" s="659"/>
      <c r="P8" s="660"/>
    </row>
    <row r="9" spans="1:16" s="502" customFormat="1" ht="48.75" customHeight="1">
      <c r="A9" s="732"/>
      <c r="B9" s="734"/>
      <c r="C9" s="735"/>
      <c r="D9" s="735"/>
      <c r="E9" s="735"/>
      <c r="F9" s="315" t="s">
        <v>327</v>
      </c>
      <c r="G9" s="524" t="s">
        <v>328</v>
      </c>
      <c r="H9" s="525" t="s">
        <v>329</v>
      </c>
      <c r="I9" s="526" t="s">
        <v>330</v>
      </c>
      <c r="J9" s="526" t="s">
        <v>331</v>
      </c>
      <c r="K9" s="525" t="s">
        <v>332</v>
      </c>
      <c r="L9" s="319" t="s">
        <v>333</v>
      </c>
      <c r="M9" s="527" t="s">
        <v>329</v>
      </c>
      <c r="N9" s="528" t="s">
        <v>330</v>
      </c>
      <c r="O9" s="528" t="s">
        <v>331</v>
      </c>
      <c r="P9" s="319" t="s">
        <v>334</v>
      </c>
    </row>
    <row r="10" spans="1:16" s="502" customFormat="1" ht="11.25">
      <c r="A10" s="503">
        <v>1</v>
      </c>
      <c r="B10" s="503">
        <v>2</v>
      </c>
      <c r="C10" s="503">
        <v>3</v>
      </c>
      <c r="D10" s="503">
        <v>3</v>
      </c>
      <c r="E10" s="503">
        <v>4</v>
      </c>
      <c r="F10" s="529">
        <v>5</v>
      </c>
      <c r="G10" s="529">
        <v>6</v>
      </c>
      <c r="H10" s="529">
        <v>7</v>
      </c>
      <c r="I10" s="529">
        <v>8</v>
      </c>
      <c r="J10" s="529">
        <v>9</v>
      </c>
      <c r="K10" s="529">
        <v>10</v>
      </c>
      <c r="L10" s="505">
        <v>11</v>
      </c>
      <c r="M10" s="505">
        <v>12</v>
      </c>
      <c r="N10" s="505">
        <v>13</v>
      </c>
      <c r="O10" s="505">
        <v>14</v>
      </c>
      <c r="P10" s="505">
        <v>15</v>
      </c>
    </row>
    <row r="11" spans="1:16" customFormat="1" ht="12.75" customHeight="1">
      <c r="A11" s="11"/>
      <c r="B11" s="530"/>
      <c r="C11" s="11"/>
      <c r="D11" s="11"/>
      <c r="E11" s="112"/>
      <c r="F11" s="506"/>
      <c r="G11" s="507"/>
      <c r="H11" s="506"/>
      <c r="I11" s="506"/>
      <c r="J11" s="506"/>
      <c r="K11" s="507"/>
      <c r="L11" s="506"/>
      <c r="M11" s="506"/>
      <c r="N11" s="506"/>
      <c r="O11" s="506"/>
      <c r="P11" s="508"/>
    </row>
    <row r="12" spans="1:16" customFormat="1">
      <c r="A12" s="11">
        <v>1</v>
      </c>
      <c r="B12" s="545" t="s">
        <v>498</v>
      </c>
      <c r="C12" s="546" t="s">
        <v>499</v>
      </c>
      <c r="D12" s="11" t="s">
        <v>299</v>
      </c>
      <c r="E12" s="112">
        <v>1</v>
      </c>
      <c r="F12" s="506"/>
      <c r="G12" s="507"/>
      <c r="H12" s="506"/>
      <c r="I12" s="506"/>
      <c r="J12" s="506"/>
      <c r="K12" s="532">
        <f t="shared" ref="K12" si="0">ROUND(SUM(H12:J12),2)</f>
        <v>0</v>
      </c>
      <c r="L12" s="533">
        <f t="shared" ref="L12:L17" si="1">ROUND(E12*F12,2)</f>
        <v>0</v>
      </c>
      <c r="M12" s="533">
        <f t="shared" ref="M12:M17" si="2">ROUND(E12*H12,2)</f>
        <v>0</v>
      </c>
      <c r="N12" s="533">
        <f t="shared" ref="N12:N17" si="3">ROUND(E12*I12,2)</f>
        <v>0</v>
      </c>
      <c r="O12" s="533">
        <f t="shared" ref="O12:O17" si="4">ROUND(E12*J12,2)</f>
        <v>0</v>
      </c>
      <c r="P12" s="534">
        <f t="shared" ref="P12:P17" si="5">ROUND(SUM(M12:O12),2)</f>
        <v>0</v>
      </c>
    </row>
    <row r="13" spans="1:16" customFormat="1">
      <c r="A13" s="11">
        <f>A12+1</f>
        <v>2</v>
      </c>
      <c r="B13" s="545" t="s">
        <v>500</v>
      </c>
      <c r="C13" s="546" t="s">
        <v>499</v>
      </c>
      <c r="D13" s="11" t="s">
        <v>299</v>
      </c>
      <c r="E13" s="112">
        <v>1</v>
      </c>
      <c r="F13" s="506"/>
      <c r="G13" s="507"/>
      <c r="H13" s="506"/>
      <c r="I13" s="506"/>
      <c r="J13" s="506"/>
      <c r="K13" s="532">
        <f t="shared" ref="K13:K17" si="6">ROUND(SUM(H13:J13),2)</f>
        <v>0</v>
      </c>
      <c r="L13" s="533">
        <f t="shared" si="1"/>
        <v>0</v>
      </c>
      <c r="M13" s="533">
        <f t="shared" si="2"/>
        <v>0</v>
      </c>
      <c r="N13" s="533">
        <f t="shared" si="3"/>
        <v>0</v>
      </c>
      <c r="O13" s="533">
        <f t="shared" si="4"/>
        <v>0</v>
      </c>
      <c r="P13" s="534">
        <f t="shared" si="5"/>
        <v>0</v>
      </c>
    </row>
    <row r="14" spans="1:16" customFormat="1">
      <c r="A14" s="11">
        <f t="shared" ref="A14:A17" si="7">A13+1</f>
        <v>3</v>
      </c>
      <c r="B14" s="545" t="s">
        <v>501</v>
      </c>
      <c r="C14" s="546" t="s">
        <v>502</v>
      </c>
      <c r="D14" s="11" t="s">
        <v>299</v>
      </c>
      <c r="E14" s="112">
        <v>1</v>
      </c>
      <c r="F14" s="506"/>
      <c r="G14" s="507"/>
      <c r="H14" s="506"/>
      <c r="I14" s="506"/>
      <c r="J14" s="506"/>
      <c r="K14" s="532">
        <f t="shared" si="6"/>
        <v>0</v>
      </c>
      <c r="L14" s="533">
        <f t="shared" si="1"/>
        <v>0</v>
      </c>
      <c r="M14" s="533">
        <f t="shared" si="2"/>
        <v>0</v>
      </c>
      <c r="N14" s="533">
        <f t="shared" si="3"/>
        <v>0</v>
      </c>
      <c r="O14" s="533">
        <f t="shared" si="4"/>
        <v>0</v>
      </c>
      <c r="P14" s="534">
        <f t="shared" si="5"/>
        <v>0</v>
      </c>
    </row>
    <row r="15" spans="1:16" customFormat="1">
      <c r="A15" s="11">
        <f t="shared" si="7"/>
        <v>4</v>
      </c>
      <c r="B15" s="545" t="s">
        <v>503</v>
      </c>
      <c r="C15" s="546"/>
      <c r="D15" s="11" t="s">
        <v>299</v>
      </c>
      <c r="E15" s="112">
        <v>1</v>
      </c>
      <c r="F15" s="506"/>
      <c r="G15" s="507"/>
      <c r="H15" s="506"/>
      <c r="I15" s="506"/>
      <c r="J15" s="506"/>
      <c r="K15" s="532">
        <f t="shared" si="6"/>
        <v>0</v>
      </c>
      <c r="L15" s="533">
        <f t="shared" si="1"/>
        <v>0</v>
      </c>
      <c r="M15" s="533">
        <f t="shared" si="2"/>
        <v>0</v>
      </c>
      <c r="N15" s="533">
        <f t="shared" si="3"/>
        <v>0</v>
      </c>
      <c r="O15" s="533">
        <f t="shared" si="4"/>
        <v>0</v>
      </c>
      <c r="P15" s="534">
        <f t="shared" si="5"/>
        <v>0</v>
      </c>
    </row>
    <row r="16" spans="1:16" customFormat="1" ht="25.5">
      <c r="A16" s="11">
        <f t="shared" si="7"/>
        <v>5</v>
      </c>
      <c r="B16" s="545" t="s">
        <v>504</v>
      </c>
      <c r="C16" s="546" t="s">
        <v>505</v>
      </c>
      <c r="D16" s="11" t="s">
        <v>299</v>
      </c>
      <c r="E16" s="112">
        <v>1</v>
      </c>
      <c r="F16" s="506"/>
      <c r="G16" s="507"/>
      <c r="H16" s="506"/>
      <c r="I16" s="506"/>
      <c r="J16" s="506"/>
      <c r="K16" s="532">
        <f t="shared" si="6"/>
        <v>0</v>
      </c>
      <c r="L16" s="533">
        <f t="shared" si="1"/>
        <v>0</v>
      </c>
      <c r="M16" s="533">
        <f t="shared" si="2"/>
        <v>0</v>
      </c>
      <c r="N16" s="533">
        <f t="shared" si="3"/>
        <v>0</v>
      </c>
      <c r="O16" s="533">
        <f t="shared" si="4"/>
        <v>0</v>
      </c>
      <c r="P16" s="534">
        <f t="shared" si="5"/>
        <v>0</v>
      </c>
    </row>
    <row r="17" spans="1:20" customFormat="1">
      <c r="A17" s="11">
        <f t="shared" si="7"/>
        <v>6</v>
      </c>
      <c r="B17" s="545" t="s">
        <v>506</v>
      </c>
      <c r="C17" s="546"/>
      <c r="D17" s="11" t="s">
        <v>299</v>
      </c>
      <c r="E17" s="112">
        <v>1</v>
      </c>
      <c r="F17" s="506"/>
      <c r="G17" s="507"/>
      <c r="H17" s="506"/>
      <c r="I17" s="506"/>
      <c r="J17" s="506"/>
      <c r="K17" s="532">
        <f t="shared" si="6"/>
        <v>0</v>
      </c>
      <c r="L17" s="533">
        <f t="shared" si="1"/>
        <v>0</v>
      </c>
      <c r="M17" s="533">
        <f t="shared" si="2"/>
        <v>0</v>
      </c>
      <c r="N17" s="533">
        <f t="shared" si="3"/>
        <v>0</v>
      </c>
      <c r="O17" s="533">
        <f t="shared" si="4"/>
        <v>0</v>
      </c>
      <c r="P17" s="534">
        <f t="shared" si="5"/>
        <v>0</v>
      </c>
    </row>
    <row r="18" spans="1:20" customFormat="1">
      <c r="A18" s="11"/>
      <c r="B18" s="535"/>
      <c r="C18" s="11"/>
      <c r="D18" s="11"/>
      <c r="E18" s="112"/>
      <c r="F18" s="506"/>
      <c r="G18" s="507"/>
      <c r="H18" s="506"/>
      <c r="I18" s="506"/>
      <c r="J18" s="506"/>
      <c r="K18" s="507"/>
      <c r="L18" s="506"/>
      <c r="M18" s="506"/>
      <c r="N18" s="506"/>
      <c r="O18" s="506"/>
      <c r="P18" s="508"/>
    </row>
    <row r="19" spans="1:20">
      <c r="A19" s="516"/>
      <c r="B19" s="517" t="s">
        <v>399</v>
      </c>
      <c r="C19" s="517"/>
      <c r="D19" s="518"/>
      <c r="E19" s="518"/>
      <c r="F19" s="481"/>
      <c r="G19" s="481"/>
      <c r="H19" s="536"/>
      <c r="I19" s="537"/>
      <c r="J19" s="538"/>
      <c r="K19" s="536"/>
      <c r="L19" s="536">
        <f>SUM(L11:L18)</f>
        <v>0</v>
      </c>
      <c r="M19" s="536">
        <f>SUM(M11:M18)</f>
        <v>0</v>
      </c>
      <c r="N19" s="536">
        <f>SUM(N11:N18)</f>
        <v>0</v>
      </c>
      <c r="O19" s="536">
        <f>SUM(O11:O18)</f>
        <v>0</v>
      </c>
      <c r="P19" s="536">
        <f>SUM(P11:P18)</f>
        <v>0</v>
      </c>
      <c r="R19"/>
      <c r="S19"/>
      <c r="T19"/>
    </row>
    <row r="20" spans="1:20" s="496" customFormat="1">
      <c r="A20" s="516"/>
      <c r="B20" s="728" t="s">
        <v>592</v>
      </c>
      <c r="C20" s="728"/>
      <c r="D20" s="728"/>
      <c r="E20" s="728"/>
      <c r="F20" s="728"/>
      <c r="G20" s="728"/>
      <c r="H20" s="728"/>
      <c r="I20" s="520"/>
      <c r="J20" s="354"/>
      <c r="K20" s="354"/>
      <c r="L20" s="353"/>
      <c r="M20" s="353"/>
      <c r="N20" s="353">
        <f>N19*I20</f>
        <v>0</v>
      </c>
      <c r="O20" s="353"/>
      <c r="P20" s="521">
        <f>N20</f>
        <v>0</v>
      </c>
      <c r="R20"/>
      <c r="S20"/>
      <c r="T20"/>
    </row>
    <row r="21" spans="1:20" ht="12.75" customHeight="1">
      <c r="A21" s="516"/>
      <c r="B21" s="728" t="s">
        <v>400</v>
      </c>
      <c r="C21" s="728"/>
      <c r="D21" s="728"/>
      <c r="E21" s="728"/>
      <c r="F21" s="728"/>
      <c r="G21" s="728"/>
      <c r="H21" s="728"/>
      <c r="I21" s="518"/>
      <c r="J21" s="354"/>
      <c r="K21" s="354"/>
      <c r="L21" s="355"/>
      <c r="M21" s="355">
        <f>SUM(M19:M20)</f>
        <v>0</v>
      </c>
      <c r="N21" s="355">
        <f>SUM(N19:N20)</f>
        <v>0</v>
      </c>
      <c r="O21" s="355">
        <f>SUM(O19:O20)</f>
        <v>0</v>
      </c>
      <c r="P21" s="522">
        <f>SUM(P19:P20)</f>
        <v>0</v>
      </c>
      <c r="R21"/>
      <c r="S21"/>
      <c r="T21"/>
    </row>
    <row r="22" spans="1:20" s="489" customFormat="1">
      <c r="A22" s="356"/>
      <c r="B22" s="357"/>
      <c r="C22" s="357"/>
      <c r="D22" s="356"/>
      <c r="E22" s="523"/>
      <c r="F22" s="358"/>
      <c r="G22" s="358"/>
      <c r="H22" s="359"/>
      <c r="I22" s="358"/>
      <c r="J22" s="358"/>
      <c r="K22" s="358"/>
      <c r="L22" s="358"/>
      <c r="M22" s="358"/>
      <c r="N22" s="358"/>
      <c r="O22" s="358"/>
      <c r="P22" s="360"/>
      <c r="R22"/>
      <c r="S22"/>
      <c r="T22"/>
    </row>
  </sheetData>
  <mergeCells count="11">
    <mergeCell ref="B20:H20"/>
    <mergeCell ref="B21:H21"/>
    <mergeCell ref="A1:P1"/>
    <mergeCell ref="A2:P2"/>
    <mergeCell ref="A8:A9"/>
    <mergeCell ref="B8:B9"/>
    <mergeCell ref="C8:C9"/>
    <mergeCell ref="D8:D9"/>
    <mergeCell ref="E8:E9"/>
    <mergeCell ref="F8:K8"/>
    <mergeCell ref="L8:P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27"/>
  <sheetViews>
    <sheetView workbookViewId="0">
      <selection activeCell="L36" sqref="L36"/>
    </sheetView>
  </sheetViews>
  <sheetFormatPr defaultRowHeight="12.75"/>
  <cols>
    <col min="1" max="1" width="5" style="493" customWidth="1"/>
    <col min="2" max="2" width="41.7109375" style="493" customWidth="1"/>
    <col min="3" max="3" width="11.140625" style="493" customWidth="1"/>
    <col min="4" max="4" width="6.85546875" style="493" customWidth="1"/>
    <col min="5" max="5" width="9.42578125" style="493" customWidth="1"/>
    <col min="6" max="8" width="6.85546875" style="493" customWidth="1"/>
    <col min="9" max="9" width="8.140625" style="493" customWidth="1"/>
    <col min="10" max="10" width="6.85546875" style="493" customWidth="1"/>
    <col min="11" max="13" width="9" style="493" customWidth="1"/>
    <col min="14" max="14" width="10.28515625" style="493" customWidth="1"/>
    <col min="15" max="15" width="9" style="493" customWidth="1"/>
    <col min="16" max="17" width="11.140625" style="493" customWidth="1"/>
    <col min="18" max="16384" width="9.140625" style="493"/>
  </cols>
  <sheetData>
    <row r="1" spans="1:16">
      <c r="A1" s="729"/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</row>
    <row r="2" spans="1:16" ht="15.75">
      <c r="A2" s="730" t="s">
        <v>620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  <c r="P2" s="730"/>
    </row>
    <row r="3" spans="1:16" s="431" customFormat="1" ht="15">
      <c r="A3" s="433"/>
      <c r="B3" s="433"/>
      <c r="C3" s="433"/>
      <c r="D3" s="433"/>
      <c r="M3" s="434"/>
      <c r="N3" s="435"/>
      <c r="O3" s="436"/>
      <c r="P3" s="420"/>
    </row>
    <row r="4" spans="1:16" s="431" customFormat="1" ht="14.25">
      <c r="A4" s="433"/>
      <c r="B4" s="434" t="s">
        <v>39</v>
      </c>
      <c r="C4" s="437">
        <f>P26</f>
        <v>0</v>
      </c>
      <c r="D4" s="433"/>
      <c r="P4" s="420"/>
    </row>
    <row r="5" spans="1:16" s="496" customFormat="1">
      <c r="A5" s="307"/>
      <c r="B5" s="498"/>
      <c r="C5" s="498"/>
      <c r="F5" s="311"/>
      <c r="G5" s="311"/>
      <c r="H5" s="311"/>
      <c r="I5" s="311"/>
      <c r="J5" s="311"/>
      <c r="K5" s="311"/>
      <c r="L5" s="305"/>
      <c r="M5" s="309"/>
      <c r="N5" s="309"/>
      <c r="O5" s="300"/>
      <c r="P5" s="310"/>
    </row>
    <row r="6" spans="1:16" s="502" customFormat="1" ht="11.25">
      <c r="A6" s="736" t="s">
        <v>3</v>
      </c>
      <c r="B6" s="737" t="s">
        <v>7</v>
      </c>
      <c r="C6" s="736" t="s">
        <v>497</v>
      </c>
      <c r="D6" s="736" t="s">
        <v>5</v>
      </c>
      <c r="E6" s="736" t="s">
        <v>4</v>
      </c>
      <c r="F6" s="738" t="s">
        <v>16</v>
      </c>
      <c r="G6" s="738"/>
      <c r="H6" s="738"/>
      <c r="I6" s="738"/>
      <c r="J6" s="738"/>
      <c r="K6" s="738"/>
      <c r="L6" s="658" t="s">
        <v>17</v>
      </c>
      <c r="M6" s="659"/>
      <c r="N6" s="659"/>
      <c r="O6" s="659"/>
      <c r="P6" s="660"/>
    </row>
    <row r="7" spans="1:16" s="502" customFormat="1" ht="48.75" customHeight="1">
      <c r="A7" s="732"/>
      <c r="B7" s="734"/>
      <c r="C7" s="735"/>
      <c r="D7" s="735"/>
      <c r="E7" s="735"/>
      <c r="F7" s="315" t="s">
        <v>327</v>
      </c>
      <c r="G7" s="524" t="s">
        <v>328</v>
      </c>
      <c r="H7" s="525" t="s">
        <v>329</v>
      </c>
      <c r="I7" s="526" t="s">
        <v>330</v>
      </c>
      <c r="J7" s="526" t="s">
        <v>331</v>
      </c>
      <c r="K7" s="525" t="s">
        <v>332</v>
      </c>
      <c r="L7" s="319" t="s">
        <v>333</v>
      </c>
      <c r="M7" s="527" t="s">
        <v>329</v>
      </c>
      <c r="N7" s="528" t="s">
        <v>330</v>
      </c>
      <c r="O7" s="528" t="s">
        <v>331</v>
      </c>
      <c r="P7" s="319" t="s">
        <v>334</v>
      </c>
    </row>
    <row r="8" spans="1:16" s="502" customFormat="1" ht="11.25">
      <c r="A8" s="503">
        <v>1</v>
      </c>
      <c r="B8" s="503">
        <v>2</v>
      </c>
      <c r="C8" s="503">
        <v>3</v>
      </c>
      <c r="D8" s="503">
        <v>3</v>
      </c>
      <c r="E8" s="503">
        <v>4</v>
      </c>
      <c r="F8" s="529">
        <v>5</v>
      </c>
      <c r="G8" s="529">
        <v>6</v>
      </c>
      <c r="H8" s="529">
        <v>7</v>
      </c>
      <c r="I8" s="529">
        <v>8</v>
      </c>
      <c r="J8" s="529">
        <v>9</v>
      </c>
      <c r="K8" s="529">
        <v>10</v>
      </c>
      <c r="L8" s="505">
        <v>11</v>
      </c>
      <c r="M8" s="505">
        <v>12</v>
      </c>
      <c r="N8" s="505">
        <v>13</v>
      </c>
      <c r="O8" s="505">
        <v>14</v>
      </c>
      <c r="P8" s="505">
        <v>15</v>
      </c>
    </row>
    <row r="9" spans="1:16" customFormat="1" ht="12.75" customHeight="1">
      <c r="A9" s="11"/>
      <c r="B9" s="530"/>
      <c r="C9" s="11"/>
      <c r="D9" s="11"/>
      <c r="E9" s="112"/>
      <c r="F9" s="506"/>
      <c r="G9" s="507"/>
      <c r="H9" s="506"/>
      <c r="I9" s="506"/>
      <c r="J9" s="506"/>
      <c r="K9" s="507"/>
      <c r="L9" s="506"/>
      <c r="M9" s="506"/>
      <c r="N9" s="506"/>
      <c r="O9" s="506"/>
      <c r="P9" s="508"/>
    </row>
    <row r="10" spans="1:16" customFormat="1">
      <c r="A10" s="11"/>
      <c r="B10" s="547" t="s">
        <v>507</v>
      </c>
      <c r="C10" s="546"/>
      <c r="D10" s="11"/>
      <c r="E10" s="112"/>
      <c r="F10" s="506"/>
      <c r="G10" s="507"/>
      <c r="H10" s="506"/>
      <c r="I10" s="506"/>
      <c r="J10" s="506"/>
      <c r="K10" s="532"/>
      <c r="L10" s="533"/>
      <c r="M10" s="533"/>
      <c r="N10" s="533"/>
      <c r="O10" s="533"/>
      <c r="P10" s="534"/>
    </row>
    <row r="11" spans="1:16" customFormat="1">
      <c r="A11" s="11">
        <v>1</v>
      </c>
      <c r="B11" s="545" t="s">
        <v>508</v>
      </c>
      <c r="C11" s="546"/>
      <c r="D11" s="11" t="s">
        <v>299</v>
      </c>
      <c r="E11" s="112">
        <v>1</v>
      </c>
      <c r="F11" s="506"/>
      <c r="G11" s="507"/>
      <c r="H11" s="506"/>
      <c r="I11" s="506"/>
      <c r="J11" s="506"/>
      <c r="K11" s="532">
        <f t="shared" ref="K11:K23" si="0">ROUND(SUM(H11:J11),2)</f>
        <v>0</v>
      </c>
      <c r="L11" s="533">
        <f t="shared" ref="L11:L23" si="1">ROUND(E11*F11,2)</f>
        <v>0</v>
      </c>
      <c r="M11" s="533">
        <f t="shared" ref="M11:M23" si="2">ROUND(E11*H11,2)</f>
        <v>0</v>
      </c>
      <c r="N11" s="533">
        <f t="shared" ref="N11:N23" si="3">ROUND(E11*I11,2)</f>
        <v>0</v>
      </c>
      <c r="O11" s="533">
        <f t="shared" ref="O11:O23" si="4">ROUND(E11*J11,2)</f>
        <v>0</v>
      </c>
      <c r="P11" s="534">
        <f t="shared" ref="P11:P23" si="5">ROUND(SUM(M11:O11),2)</f>
        <v>0</v>
      </c>
    </row>
    <row r="12" spans="1:16" customFormat="1">
      <c r="A12" s="11">
        <v>2</v>
      </c>
      <c r="B12" s="545" t="s">
        <v>509</v>
      </c>
      <c r="C12" s="546"/>
      <c r="D12" s="11" t="s">
        <v>8</v>
      </c>
      <c r="E12" s="112">
        <v>100</v>
      </c>
      <c r="F12" s="506"/>
      <c r="G12" s="507"/>
      <c r="H12" s="506"/>
      <c r="I12" s="506"/>
      <c r="J12" s="506"/>
      <c r="K12" s="532">
        <f t="shared" si="0"/>
        <v>0</v>
      </c>
      <c r="L12" s="533">
        <f t="shared" si="1"/>
        <v>0</v>
      </c>
      <c r="M12" s="533">
        <f t="shared" si="2"/>
        <v>0</v>
      </c>
      <c r="N12" s="533">
        <f t="shared" si="3"/>
        <v>0</v>
      </c>
      <c r="O12" s="533">
        <f t="shared" si="4"/>
        <v>0</v>
      </c>
      <c r="P12" s="534">
        <f t="shared" si="5"/>
        <v>0</v>
      </c>
    </row>
    <row r="13" spans="1:16" customFormat="1">
      <c r="A13" s="11">
        <v>3</v>
      </c>
      <c r="B13" s="545" t="s">
        <v>510</v>
      </c>
      <c r="C13" s="546"/>
      <c r="D13" s="11" t="s">
        <v>511</v>
      </c>
      <c r="E13" s="112">
        <v>1</v>
      </c>
      <c r="F13" s="506"/>
      <c r="G13" s="507"/>
      <c r="H13" s="506"/>
      <c r="I13" s="506"/>
      <c r="J13" s="506"/>
      <c r="K13" s="532">
        <f t="shared" si="0"/>
        <v>0</v>
      </c>
      <c r="L13" s="533">
        <f t="shared" si="1"/>
        <v>0</v>
      </c>
      <c r="M13" s="533">
        <f t="shared" si="2"/>
        <v>0</v>
      </c>
      <c r="N13" s="533">
        <f t="shared" si="3"/>
        <v>0</v>
      </c>
      <c r="O13" s="533">
        <f t="shared" si="4"/>
        <v>0</v>
      </c>
      <c r="P13" s="534">
        <f t="shared" si="5"/>
        <v>0</v>
      </c>
    </row>
    <row r="14" spans="1:16" customFormat="1">
      <c r="A14" s="11"/>
      <c r="B14" s="547" t="s">
        <v>512</v>
      </c>
      <c r="C14" s="546"/>
      <c r="D14" s="11"/>
      <c r="E14" s="112"/>
      <c r="F14" s="506"/>
      <c r="G14" s="507"/>
      <c r="H14" s="506"/>
      <c r="I14" s="506"/>
      <c r="J14" s="506"/>
      <c r="K14" s="532"/>
      <c r="L14" s="533"/>
      <c r="M14" s="533"/>
      <c r="N14" s="533"/>
      <c r="O14" s="533"/>
      <c r="P14" s="534"/>
    </row>
    <row r="15" spans="1:16" customFormat="1">
      <c r="A15" s="11">
        <v>4</v>
      </c>
      <c r="B15" s="545" t="s">
        <v>513</v>
      </c>
      <c r="C15" s="546"/>
      <c r="D15" s="11" t="s">
        <v>299</v>
      </c>
      <c r="E15" s="112">
        <v>1</v>
      </c>
      <c r="F15" s="506"/>
      <c r="G15" s="507"/>
      <c r="H15" s="506"/>
      <c r="I15" s="506"/>
      <c r="J15" s="506"/>
      <c r="K15" s="532">
        <f t="shared" si="0"/>
        <v>0</v>
      </c>
      <c r="L15" s="533">
        <f t="shared" si="1"/>
        <v>0</v>
      </c>
      <c r="M15" s="533">
        <f t="shared" si="2"/>
        <v>0</v>
      </c>
      <c r="N15" s="533">
        <f t="shared" si="3"/>
        <v>0</v>
      </c>
      <c r="O15" s="533">
        <f t="shared" si="4"/>
        <v>0</v>
      </c>
      <c r="P15" s="534">
        <f t="shared" si="5"/>
        <v>0</v>
      </c>
    </row>
    <row r="16" spans="1:16" customFormat="1">
      <c r="A16" s="11">
        <v>5</v>
      </c>
      <c r="B16" s="545" t="s">
        <v>514</v>
      </c>
      <c r="C16" s="546"/>
      <c r="D16" s="11" t="s">
        <v>299</v>
      </c>
      <c r="E16" s="112">
        <v>1</v>
      </c>
      <c r="F16" s="506"/>
      <c r="G16" s="507"/>
      <c r="H16" s="506"/>
      <c r="I16" s="506"/>
      <c r="J16" s="506"/>
      <c r="K16" s="532">
        <f t="shared" si="0"/>
        <v>0</v>
      </c>
      <c r="L16" s="533">
        <f t="shared" si="1"/>
        <v>0</v>
      </c>
      <c r="M16" s="533">
        <f t="shared" si="2"/>
        <v>0</v>
      </c>
      <c r="N16" s="533">
        <f t="shared" si="3"/>
        <v>0</v>
      </c>
      <c r="O16" s="533">
        <f t="shared" si="4"/>
        <v>0</v>
      </c>
      <c r="P16" s="534">
        <f t="shared" si="5"/>
        <v>0</v>
      </c>
    </row>
    <row r="17" spans="1:16" customFormat="1">
      <c r="A17" s="11">
        <v>6</v>
      </c>
      <c r="B17" s="545" t="s">
        <v>509</v>
      </c>
      <c r="C17" s="546"/>
      <c r="D17" s="11" t="s">
        <v>8</v>
      </c>
      <c r="E17" s="112">
        <v>100</v>
      </c>
      <c r="F17" s="506"/>
      <c r="G17" s="507"/>
      <c r="H17" s="506"/>
      <c r="I17" s="506"/>
      <c r="J17" s="506"/>
      <c r="K17" s="532">
        <f t="shared" si="0"/>
        <v>0</v>
      </c>
      <c r="L17" s="533">
        <f t="shared" si="1"/>
        <v>0</v>
      </c>
      <c r="M17" s="533">
        <f t="shared" si="2"/>
        <v>0</v>
      </c>
      <c r="N17" s="533">
        <f t="shared" si="3"/>
        <v>0</v>
      </c>
      <c r="O17" s="533">
        <f t="shared" si="4"/>
        <v>0</v>
      </c>
      <c r="P17" s="534">
        <f t="shared" si="5"/>
        <v>0</v>
      </c>
    </row>
    <row r="18" spans="1:16" customFormat="1">
      <c r="A18" s="11">
        <v>7</v>
      </c>
      <c r="B18" s="545" t="s">
        <v>515</v>
      </c>
      <c r="C18" s="546"/>
      <c r="D18" s="11" t="s">
        <v>376</v>
      </c>
      <c r="E18" s="112">
        <v>1</v>
      </c>
      <c r="F18" s="506"/>
      <c r="G18" s="507"/>
      <c r="H18" s="506"/>
      <c r="I18" s="506"/>
      <c r="J18" s="506"/>
      <c r="K18" s="532">
        <f t="shared" si="0"/>
        <v>0</v>
      </c>
      <c r="L18" s="533">
        <f t="shared" si="1"/>
        <v>0</v>
      </c>
      <c r="M18" s="533">
        <f t="shared" si="2"/>
        <v>0</v>
      </c>
      <c r="N18" s="533">
        <f t="shared" si="3"/>
        <v>0</v>
      </c>
      <c r="O18" s="533">
        <f t="shared" si="4"/>
        <v>0</v>
      </c>
      <c r="P18" s="534">
        <f t="shared" si="5"/>
        <v>0</v>
      </c>
    </row>
    <row r="19" spans="1:16" customFormat="1">
      <c r="A19" s="11"/>
      <c r="B19" s="547" t="s">
        <v>516</v>
      </c>
      <c r="C19" s="546"/>
      <c r="D19" s="11"/>
      <c r="E19" s="112"/>
      <c r="F19" s="506"/>
      <c r="G19" s="507"/>
      <c r="H19" s="506"/>
      <c r="I19" s="506"/>
      <c r="J19" s="506"/>
      <c r="K19" s="532"/>
      <c r="L19" s="533"/>
      <c r="M19" s="533"/>
      <c r="N19" s="533"/>
      <c r="O19" s="533"/>
      <c r="P19" s="534"/>
    </row>
    <row r="20" spans="1:16" customFormat="1">
      <c r="A20" s="11">
        <v>8</v>
      </c>
      <c r="B20" s="545" t="s">
        <v>517</v>
      </c>
      <c r="C20" s="546" t="s">
        <v>518</v>
      </c>
      <c r="D20" s="11" t="s">
        <v>8</v>
      </c>
      <c r="E20" s="112">
        <v>50</v>
      </c>
      <c r="F20" s="506"/>
      <c r="G20" s="507"/>
      <c r="H20" s="506"/>
      <c r="I20" s="506"/>
      <c r="J20" s="506"/>
      <c r="K20" s="532">
        <f t="shared" si="0"/>
        <v>0</v>
      </c>
      <c r="L20" s="533">
        <f t="shared" si="1"/>
        <v>0</v>
      </c>
      <c r="M20" s="533">
        <f t="shared" si="2"/>
        <v>0</v>
      </c>
      <c r="N20" s="533">
        <f t="shared" si="3"/>
        <v>0</v>
      </c>
      <c r="O20" s="533">
        <f t="shared" si="4"/>
        <v>0</v>
      </c>
      <c r="P20" s="534">
        <f t="shared" si="5"/>
        <v>0</v>
      </c>
    </row>
    <row r="21" spans="1:16" customFormat="1">
      <c r="A21" s="11">
        <v>9</v>
      </c>
      <c r="B21" s="545" t="s">
        <v>519</v>
      </c>
      <c r="C21" s="546"/>
      <c r="D21" s="11" t="s">
        <v>511</v>
      </c>
      <c r="E21" s="112">
        <v>1</v>
      </c>
      <c r="F21" s="506"/>
      <c r="G21" s="507"/>
      <c r="H21" s="506"/>
      <c r="I21" s="506"/>
      <c r="J21" s="506"/>
      <c r="K21" s="532">
        <f t="shared" si="0"/>
        <v>0</v>
      </c>
      <c r="L21" s="533">
        <f t="shared" si="1"/>
        <v>0</v>
      </c>
      <c r="M21" s="533">
        <f t="shared" si="2"/>
        <v>0</v>
      </c>
      <c r="N21" s="533">
        <f t="shared" si="3"/>
        <v>0</v>
      </c>
      <c r="O21" s="533">
        <f t="shared" si="4"/>
        <v>0</v>
      </c>
      <c r="P21" s="534">
        <f t="shared" si="5"/>
        <v>0</v>
      </c>
    </row>
    <row r="22" spans="1:16" customFormat="1">
      <c r="A22" s="11">
        <v>10</v>
      </c>
      <c r="B22" s="545" t="s">
        <v>520</v>
      </c>
      <c r="C22" s="546" t="s">
        <v>521</v>
      </c>
      <c r="D22" s="11" t="s">
        <v>511</v>
      </c>
      <c r="E22" s="112">
        <v>1</v>
      </c>
      <c r="F22" s="506"/>
      <c r="G22" s="507"/>
      <c r="H22" s="506"/>
      <c r="I22" s="506"/>
      <c r="J22" s="506"/>
      <c r="K22" s="532">
        <f t="shared" si="0"/>
        <v>0</v>
      </c>
      <c r="L22" s="533">
        <f t="shared" si="1"/>
        <v>0</v>
      </c>
      <c r="M22" s="533">
        <f t="shared" si="2"/>
        <v>0</v>
      </c>
      <c r="N22" s="533">
        <f t="shared" si="3"/>
        <v>0</v>
      </c>
      <c r="O22" s="533">
        <f t="shared" si="4"/>
        <v>0</v>
      </c>
      <c r="P22" s="534">
        <f t="shared" si="5"/>
        <v>0</v>
      </c>
    </row>
    <row r="23" spans="1:16" customFormat="1">
      <c r="A23" s="11">
        <v>11</v>
      </c>
      <c r="B23" s="531" t="s">
        <v>522</v>
      </c>
      <c r="C23" s="11"/>
      <c r="D23" s="11" t="s">
        <v>299</v>
      </c>
      <c r="E23" s="112">
        <v>3</v>
      </c>
      <c r="F23" s="506"/>
      <c r="G23" s="507"/>
      <c r="H23" s="506"/>
      <c r="I23" s="506"/>
      <c r="J23" s="506"/>
      <c r="K23" s="532">
        <f t="shared" si="0"/>
        <v>0</v>
      </c>
      <c r="L23" s="533">
        <f t="shared" si="1"/>
        <v>0</v>
      </c>
      <c r="M23" s="533">
        <f t="shared" si="2"/>
        <v>0</v>
      </c>
      <c r="N23" s="533">
        <f t="shared" si="3"/>
        <v>0</v>
      </c>
      <c r="O23" s="533">
        <f t="shared" si="4"/>
        <v>0</v>
      </c>
      <c r="P23" s="534">
        <f t="shared" si="5"/>
        <v>0</v>
      </c>
    </row>
    <row r="24" spans="1:16">
      <c r="A24" s="516"/>
      <c r="B24" s="517" t="s">
        <v>399</v>
      </c>
      <c r="C24" s="517"/>
      <c r="D24" s="518"/>
      <c r="E24" s="518"/>
      <c r="F24" s="481"/>
      <c r="G24" s="481"/>
      <c r="H24" s="536"/>
      <c r="I24" s="537"/>
      <c r="J24" s="538"/>
      <c r="K24" s="536"/>
      <c r="L24" s="536">
        <f>SUM(L9:L23)</f>
        <v>0</v>
      </c>
      <c r="M24" s="536">
        <f t="shared" ref="M24:P24" si="6">SUM(M9:M23)</f>
        <v>0</v>
      </c>
      <c r="N24" s="536">
        <f t="shared" si="6"/>
        <v>0</v>
      </c>
      <c r="O24" s="536">
        <f t="shared" si="6"/>
        <v>0</v>
      </c>
      <c r="P24" s="536">
        <f t="shared" si="6"/>
        <v>0</v>
      </c>
    </row>
    <row r="25" spans="1:16" s="496" customFormat="1">
      <c r="A25" s="516"/>
      <c r="B25" s="728" t="s">
        <v>592</v>
      </c>
      <c r="C25" s="728"/>
      <c r="D25" s="728"/>
      <c r="E25" s="728"/>
      <c r="F25" s="728"/>
      <c r="G25" s="728"/>
      <c r="H25" s="728"/>
      <c r="I25" s="520"/>
      <c r="J25" s="354"/>
      <c r="K25" s="354"/>
      <c r="L25" s="353"/>
      <c r="M25" s="353"/>
      <c r="N25" s="353">
        <f>N24*I25</f>
        <v>0</v>
      </c>
      <c r="O25" s="353"/>
      <c r="P25" s="521">
        <f>N25</f>
        <v>0</v>
      </c>
    </row>
    <row r="26" spans="1:16" ht="12.75" customHeight="1">
      <c r="A26" s="516"/>
      <c r="B26" s="728" t="s">
        <v>400</v>
      </c>
      <c r="C26" s="728"/>
      <c r="D26" s="728"/>
      <c r="E26" s="728"/>
      <c r="F26" s="728"/>
      <c r="G26" s="728"/>
      <c r="H26" s="728"/>
      <c r="I26" s="518"/>
      <c r="J26" s="354"/>
      <c r="K26" s="354"/>
      <c r="L26" s="355"/>
      <c r="M26" s="355">
        <f>SUM(M24:M25)</f>
        <v>0</v>
      </c>
      <c r="N26" s="355">
        <f>SUM(N24:N25)</f>
        <v>0</v>
      </c>
      <c r="O26" s="355">
        <f>SUM(O24:O25)</f>
        <v>0</v>
      </c>
      <c r="P26" s="522">
        <f>SUM(P24:P25)</f>
        <v>0</v>
      </c>
    </row>
    <row r="27" spans="1:16" s="489" customFormat="1">
      <c r="A27" s="356"/>
      <c r="B27" s="357"/>
      <c r="C27" s="357"/>
      <c r="D27" s="356"/>
      <c r="E27" s="523"/>
      <c r="F27" s="358"/>
      <c r="G27" s="358"/>
      <c r="H27" s="359"/>
      <c r="I27" s="358"/>
      <c r="J27" s="358"/>
      <c r="K27" s="358"/>
      <c r="L27" s="358"/>
      <c r="M27" s="358"/>
      <c r="N27" s="358"/>
      <c r="O27" s="358"/>
      <c r="P27" s="360"/>
    </row>
  </sheetData>
  <mergeCells count="11">
    <mergeCell ref="B25:H25"/>
    <mergeCell ref="B26:H26"/>
    <mergeCell ref="A1:P1"/>
    <mergeCell ref="A2:P2"/>
    <mergeCell ref="A6:A7"/>
    <mergeCell ref="B6:B7"/>
    <mergeCell ref="C6:C7"/>
    <mergeCell ref="D6:D7"/>
    <mergeCell ref="E6:E7"/>
    <mergeCell ref="F6:K6"/>
    <mergeCell ref="L6:P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98"/>
  <sheetViews>
    <sheetView workbookViewId="0">
      <selection sqref="A1:O1"/>
    </sheetView>
  </sheetViews>
  <sheetFormatPr defaultRowHeight="12.75"/>
  <cols>
    <col min="1" max="1" width="5" style="548" customWidth="1"/>
    <col min="2" max="2" width="41.7109375" style="548" customWidth="1"/>
    <col min="3" max="4" width="9.42578125" style="548" customWidth="1"/>
    <col min="5" max="7" width="6.85546875" style="548" customWidth="1"/>
    <col min="8" max="8" width="8.140625" style="548" customWidth="1"/>
    <col min="9" max="9" width="6.85546875" style="548" customWidth="1"/>
    <col min="10" max="12" width="9" style="548" customWidth="1"/>
    <col min="13" max="13" width="10.28515625" style="548" customWidth="1"/>
    <col min="14" max="14" width="9" style="548" customWidth="1"/>
    <col min="15" max="16" width="11.140625" style="548" customWidth="1"/>
    <col min="17" max="16384" width="9.140625" style="548"/>
  </cols>
  <sheetData>
    <row r="1" spans="1:16">
      <c r="A1" s="740"/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  <c r="N1" s="740"/>
      <c r="O1" s="740"/>
    </row>
    <row r="2" spans="1:16" s="604" customFormat="1">
      <c r="A2" s="741" t="s">
        <v>454</v>
      </c>
      <c r="B2" s="741"/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741"/>
      <c r="O2" s="741"/>
    </row>
    <row r="3" spans="1:16" s="609" customFormat="1">
      <c r="A3" s="549"/>
      <c r="B3" s="550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</row>
    <row r="4" spans="1:16" s="611" customFormat="1">
      <c r="A4" s="433"/>
      <c r="B4" s="434" t="s">
        <v>39</v>
      </c>
      <c r="C4" s="437">
        <f>O96</f>
        <v>0</v>
      </c>
      <c r="D4" s="433"/>
      <c r="P4" s="612"/>
    </row>
    <row r="5" spans="1:16" s="609" customFormat="1">
      <c r="A5" s="551"/>
      <c r="B5" s="553"/>
      <c r="K5" s="552"/>
      <c r="L5" s="554"/>
      <c r="M5" s="554"/>
      <c r="O5" s="555"/>
    </row>
    <row r="6" spans="1:16">
      <c r="A6" s="742" t="s">
        <v>3</v>
      </c>
      <c r="B6" s="744" t="s">
        <v>7</v>
      </c>
      <c r="C6" s="742" t="s">
        <v>5</v>
      </c>
      <c r="D6" s="742" t="s">
        <v>4</v>
      </c>
      <c r="E6" s="747" t="s">
        <v>16</v>
      </c>
      <c r="F6" s="747"/>
      <c r="G6" s="747"/>
      <c r="H6" s="747"/>
      <c r="I6" s="747"/>
      <c r="J6" s="747"/>
      <c r="K6" s="748" t="s">
        <v>17</v>
      </c>
      <c r="L6" s="749"/>
      <c r="M6" s="749"/>
      <c r="N6" s="749"/>
      <c r="O6" s="750"/>
    </row>
    <row r="7" spans="1:16" ht="48.75" customHeight="1">
      <c r="A7" s="743"/>
      <c r="B7" s="745"/>
      <c r="C7" s="746"/>
      <c r="D7" s="746"/>
      <c r="E7" s="556" t="s">
        <v>327</v>
      </c>
      <c r="F7" s="557" t="s">
        <v>328</v>
      </c>
      <c r="G7" s="557" t="s">
        <v>329</v>
      </c>
      <c r="H7" s="558" t="s">
        <v>330</v>
      </c>
      <c r="I7" s="558" t="s">
        <v>331</v>
      </c>
      <c r="J7" s="557" t="s">
        <v>332</v>
      </c>
      <c r="K7" s="559" t="s">
        <v>333</v>
      </c>
      <c r="L7" s="560" t="s">
        <v>329</v>
      </c>
      <c r="M7" s="610" t="s">
        <v>330</v>
      </c>
      <c r="N7" s="610" t="s">
        <v>331</v>
      </c>
      <c r="O7" s="559" t="s">
        <v>334</v>
      </c>
    </row>
    <row r="8" spans="1:16">
      <c r="A8" s="561">
        <v>1</v>
      </c>
      <c r="B8" s="561">
        <v>2</v>
      </c>
      <c r="C8" s="561">
        <v>3</v>
      </c>
      <c r="D8" s="561">
        <v>4</v>
      </c>
      <c r="E8" s="562">
        <v>5</v>
      </c>
      <c r="F8" s="562">
        <v>6</v>
      </c>
      <c r="G8" s="562">
        <v>7</v>
      </c>
      <c r="H8" s="562">
        <v>8</v>
      </c>
      <c r="I8" s="562">
        <v>9</v>
      </c>
      <c r="J8" s="562">
        <v>10</v>
      </c>
      <c r="K8" s="561">
        <v>11</v>
      </c>
      <c r="L8" s="561">
        <v>12</v>
      </c>
      <c r="M8" s="561">
        <v>13</v>
      </c>
      <c r="N8" s="561">
        <v>14</v>
      </c>
      <c r="O8" s="561">
        <v>15</v>
      </c>
    </row>
    <row r="9" spans="1:16" s="565" customFormat="1" ht="12.75" customHeight="1">
      <c r="A9" s="423"/>
      <c r="B9" s="539" t="s">
        <v>523</v>
      </c>
      <c r="C9" s="423"/>
      <c r="D9" s="424"/>
      <c r="E9" s="563"/>
      <c r="F9" s="424"/>
      <c r="G9" s="563"/>
      <c r="H9" s="563"/>
      <c r="I9" s="563"/>
      <c r="J9" s="424"/>
      <c r="K9" s="563"/>
      <c r="L9" s="563"/>
      <c r="M9" s="563"/>
      <c r="N9" s="563"/>
      <c r="O9" s="564"/>
      <c r="P9" s="433"/>
    </row>
    <row r="10" spans="1:16" s="565" customFormat="1" ht="12.75" customHeight="1">
      <c r="A10" s="423">
        <v>1</v>
      </c>
      <c r="B10" s="545" t="s">
        <v>524</v>
      </c>
      <c r="C10" s="423" t="s">
        <v>120</v>
      </c>
      <c r="D10" s="424">
        <v>572</v>
      </c>
      <c r="E10" s="566"/>
      <c r="F10" s="566"/>
      <c r="G10" s="563"/>
      <c r="H10" s="563"/>
      <c r="I10" s="563"/>
      <c r="J10" s="567">
        <f t="shared" ref="J10:J63" si="0">ROUND(SUM(G10:I10),2)</f>
        <v>0</v>
      </c>
      <c r="K10" s="568">
        <f t="shared" ref="K10:K63" si="1">ROUND(D10*E10,2)</f>
        <v>0</v>
      </c>
      <c r="L10" s="568">
        <f t="shared" ref="L10:L63" si="2">ROUND(D10*G10,2)</f>
        <v>0</v>
      </c>
      <c r="M10" s="568">
        <f t="shared" ref="M10:M63" si="3">ROUND(D10*H10,2)</f>
        <v>0</v>
      </c>
      <c r="N10" s="568">
        <f t="shared" ref="N10:N63" si="4">ROUND(D10*I10,2)</f>
        <v>0</v>
      </c>
      <c r="O10" s="569">
        <f t="shared" ref="O10:O63" si="5">ROUND(SUM(L10:N10),2)</f>
        <v>0</v>
      </c>
      <c r="P10" s="433"/>
    </row>
    <row r="11" spans="1:16" s="565" customFormat="1" ht="14.25">
      <c r="A11" s="423">
        <v>2</v>
      </c>
      <c r="B11" s="545" t="s">
        <v>525</v>
      </c>
      <c r="C11" s="574" t="s">
        <v>541</v>
      </c>
      <c r="D11" s="424">
        <v>45</v>
      </c>
      <c r="E11" s="566"/>
      <c r="F11" s="566"/>
      <c r="G11" s="563"/>
      <c r="H11" s="563"/>
      <c r="I11" s="563"/>
      <c r="J11" s="567">
        <f t="shared" si="0"/>
        <v>0</v>
      </c>
      <c r="K11" s="568">
        <f t="shared" si="1"/>
        <v>0</v>
      </c>
      <c r="L11" s="568">
        <f t="shared" si="2"/>
        <v>0</v>
      </c>
      <c r="M11" s="568">
        <f t="shared" si="3"/>
        <v>0</v>
      </c>
      <c r="N11" s="568">
        <f t="shared" si="4"/>
        <v>0</v>
      </c>
      <c r="O11" s="569">
        <f t="shared" si="5"/>
        <v>0</v>
      </c>
      <c r="P11" s="608"/>
    </row>
    <row r="12" spans="1:16" s="565" customFormat="1" ht="12.75" customHeight="1">
      <c r="A12" s="423">
        <f>A11+1</f>
        <v>3</v>
      </c>
      <c r="B12" s="545" t="s">
        <v>526</v>
      </c>
      <c r="C12" s="423" t="s">
        <v>120</v>
      </c>
      <c r="D12" s="424">
        <v>572</v>
      </c>
      <c r="E12" s="566"/>
      <c r="F12" s="566"/>
      <c r="G12" s="563"/>
      <c r="H12" s="563"/>
      <c r="I12" s="563"/>
      <c r="J12" s="567">
        <f t="shared" si="0"/>
        <v>0</v>
      </c>
      <c r="K12" s="568">
        <f t="shared" si="1"/>
        <v>0</v>
      </c>
      <c r="L12" s="568">
        <f t="shared" si="2"/>
        <v>0</v>
      </c>
      <c r="M12" s="568">
        <f t="shared" si="3"/>
        <v>0</v>
      </c>
      <c r="N12" s="568">
        <f t="shared" si="4"/>
        <v>0</v>
      </c>
      <c r="O12" s="569">
        <f t="shared" si="5"/>
        <v>0</v>
      </c>
      <c r="P12" s="433"/>
    </row>
    <row r="13" spans="1:16" s="565" customFormat="1" ht="13.5" customHeight="1">
      <c r="A13" s="423">
        <f t="shared" ref="A13:A64" si="6">A12+1</f>
        <v>4</v>
      </c>
      <c r="B13" s="545" t="s">
        <v>527</v>
      </c>
      <c r="C13" s="423" t="s">
        <v>24</v>
      </c>
      <c r="D13" s="424">
        <v>68.64</v>
      </c>
      <c r="E13" s="566"/>
      <c r="F13" s="566"/>
      <c r="G13" s="563"/>
      <c r="H13" s="563"/>
      <c r="I13" s="563"/>
      <c r="J13" s="567">
        <f t="shared" si="0"/>
        <v>0</v>
      </c>
      <c r="K13" s="568">
        <f t="shared" si="1"/>
        <v>0</v>
      </c>
      <c r="L13" s="568">
        <f t="shared" si="2"/>
        <v>0</v>
      </c>
      <c r="M13" s="568">
        <f t="shared" si="3"/>
        <v>0</v>
      </c>
      <c r="N13" s="568">
        <f t="shared" si="4"/>
        <v>0</v>
      </c>
      <c r="O13" s="569">
        <f t="shared" si="5"/>
        <v>0</v>
      </c>
      <c r="P13" s="433"/>
    </row>
    <row r="14" spans="1:16" s="565" customFormat="1">
      <c r="A14" s="423">
        <f t="shared" si="6"/>
        <v>5</v>
      </c>
      <c r="B14" s="545" t="s">
        <v>528</v>
      </c>
      <c r="C14" s="423" t="s">
        <v>529</v>
      </c>
      <c r="D14" s="424">
        <v>318</v>
      </c>
      <c r="E14" s="566"/>
      <c r="F14" s="566"/>
      <c r="G14" s="563"/>
      <c r="H14" s="563"/>
      <c r="I14" s="563"/>
      <c r="J14" s="567">
        <f t="shared" si="0"/>
        <v>0</v>
      </c>
      <c r="K14" s="568">
        <f t="shared" si="1"/>
        <v>0</v>
      </c>
      <c r="L14" s="568">
        <f t="shared" si="2"/>
        <v>0</v>
      </c>
      <c r="M14" s="568">
        <f t="shared" si="3"/>
        <v>0</v>
      </c>
      <c r="N14" s="568">
        <f t="shared" si="4"/>
        <v>0</v>
      </c>
      <c r="O14" s="569">
        <f t="shared" si="5"/>
        <v>0</v>
      </c>
      <c r="P14" s="433"/>
    </row>
    <row r="15" spans="1:16" s="565" customFormat="1">
      <c r="A15" s="423">
        <f t="shared" si="6"/>
        <v>6</v>
      </c>
      <c r="B15" s="545" t="s">
        <v>530</v>
      </c>
      <c r="C15" s="423" t="s">
        <v>529</v>
      </c>
      <c r="D15" s="424">
        <v>318</v>
      </c>
      <c r="E15" s="566"/>
      <c r="F15" s="566"/>
      <c r="G15" s="563"/>
      <c r="H15" s="563"/>
      <c r="I15" s="563"/>
      <c r="J15" s="567">
        <f t="shared" si="0"/>
        <v>0</v>
      </c>
      <c r="K15" s="568">
        <f t="shared" si="1"/>
        <v>0</v>
      </c>
      <c r="L15" s="568">
        <f t="shared" si="2"/>
        <v>0</v>
      </c>
      <c r="M15" s="568">
        <f t="shared" si="3"/>
        <v>0</v>
      </c>
      <c r="N15" s="568">
        <f t="shared" si="4"/>
        <v>0</v>
      </c>
      <c r="O15" s="569">
        <f t="shared" si="5"/>
        <v>0</v>
      </c>
      <c r="P15" s="433"/>
    </row>
    <row r="16" spans="1:16" s="565" customFormat="1">
      <c r="A16" s="423">
        <f t="shared" si="6"/>
        <v>7</v>
      </c>
      <c r="B16" s="545" t="s">
        <v>531</v>
      </c>
      <c r="C16" s="423" t="s">
        <v>24</v>
      </c>
      <c r="D16" s="424">
        <v>12.72</v>
      </c>
      <c r="E16" s="566"/>
      <c r="F16" s="566"/>
      <c r="G16" s="563"/>
      <c r="H16" s="563"/>
      <c r="I16" s="563"/>
      <c r="J16" s="567">
        <f t="shared" si="0"/>
        <v>0</v>
      </c>
      <c r="K16" s="568">
        <f t="shared" si="1"/>
        <v>0</v>
      </c>
      <c r="L16" s="568">
        <f t="shared" si="2"/>
        <v>0</v>
      </c>
      <c r="M16" s="568">
        <f t="shared" si="3"/>
        <v>0</v>
      </c>
      <c r="N16" s="568">
        <f t="shared" si="4"/>
        <v>0</v>
      </c>
      <c r="O16" s="569">
        <f t="shared" si="5"/>
        <v>0</v>
      </c>
      <c r="P16" s="433"/>
    </row>
    <row r="17" spans="1:16" s="565" customFormat="1" ht="14.25">
      <c r="A17" s="423">
        <f t="shared" si="6"/>
        <v>8</v>
      </c>
      <c r="B17" s="545" t="s">
        <v>525</v>
      </c>
      <c r="C17" s="574" t="s">
        <v>541</v>
      </c>
      <c r="D17" s="424">
        <v>20</v>
      </c>
      <c r="E17" s="566"/>
      <c r="F17" s="566"/>
      <c r="G17" s="563"/>
      <c r="H17" s="563"/>
      <c r="I17" s="563"/>
      <c r="J17" s="567">
        <f t="shared" si="0"/>
        <v>0</v>
      </c>
      <c r="K17" s="568">
        <f t="shared" si="1"/>
        <v>0</v>
      </c>
      <c r="L17" s="568">
        <f t="shared" si="2"/>
        <v>0</v>
      </c>
      <c r="M17" s="568">
        <f t="shared" si="3"/>
        <v>0</v>
      </c>
      <c r="N17" s="568">
        <f t="shared" si="4"/>
        <v>0</v>
      </c>
      <c r="O17" s="569">
        <f t="shared" si="5"/>
        <v>0</v>
      </c>
      <c r="P17" s="608"/>
    </row>
    <row r="18" spans="1:16" s="565" customFormat="1">
      <c r="A18" s="423">
        <f>A17+1</f>
        <v>9</v>
      </c>
      <c r="B18" s="545" t="s">
        <v>573</v>
      </c>
      <c r="C18" s="423" t="s">
        <v>120</v>
      </c>
      <c r="D18" s="424">
        <v>150</v>
      </c>
      <c r="E18" s="566"/>
      <c r="F18" s="566"/>
      <c r="G18" s="563"/>
      <c r="H18" s="563"/>
      <c r="I18" s="563"/>
      <c r="J18" s="567">
        <f t="shared" si="0"/>
        <v>0</v>
      </c>
      <c r="K18" s="568">
        <f t="shared" si="1"/>
        <v>0</v>
      </c>
      <c r="L18" s="568">
        <f t="shared" si="2"/>
        <v>0</v>
      </c>
      <c r="M18" s="568">
        <f t="shared" si="3"/>
        <v>0</v>
      </c>
      <c r="N18" s="568">
        <f t="shared" si="4"/>
        <v>0</v>
      </c>
      <c r="O18" s="569">
        <f t="shared" si="5"/>
        <v>0</v>
      </c>
      <c r="P18" s="433"/>
    </row>
    <row r="19" spans="1:16" s="565" customFormat="1" ht="34.5" customHeight="1">
      <c r="A19" s="423">
        <f>A18+1</f>
        <v>10</v>
      </c>
      <c r="B19" s="545" t="s">
        <v>575</v>
      </c>
      <c r="C19" s="423" t="s">
        <v>24</v>
      </c>
      <c r="D19" s="424">
        <v>182</v>
      </c>
      <c r="E19" s="566"/>
      <c r="F19" s="566"/>
      <c r="G19" s="563"/>
      <c r="H19" s="563"/>
      <c r="I19" s="563"/>
      <c r="J19" s="567">
        <f t="shared" ref="J19:J21" si="7">ROUND(SUM(G19:I19),2)</f>
        <v>0</v>
      </c>
      <c r="K19" s="568">
        <f t="shared" ref="K19:K21" si="8">ROUND(D19*E19,2)</f>
        <v>0</v>
      </c>
      <c r="L19" s="568">
        <f t="shared" ref="L19:L21" si="9">ROUND(D19*G19,2)</f>
        <v>0</v>
      </c>
      <c r="M19" s="568">
        <f t="shared" ref="M19:M21" si="10">ROUND(D19*H19,2)</f>
        <v>0</v>
      </c>
      <c r="N19" s="568">
        <f t="shared" ref="N19:N21" si="11">ROUND(D19*I19,2)</f>
        <v>0</v>
      </c>
      <c r="O19" s="569">
        <f t="shared" ref="O19:O21" si="12">ROUND(SUM(L19:N19),2)</f>
        <v>0</v>
      </c>
      <c r="P19" s="433"/>
    </row>
    <row r="20" spans="1:16" s="565" customFormat="1" ht="25.5">
      <c r="A20" s="423">
        <f t="shared" ref="A20:A23" si="13">A19+1</f>
        <v>11</v>
      </c>
      <c r="B20" s="545" t="s">
        <v>574</v>
      </c>
      <c r="C20" s="423" t="s">
        <v>24</v>
      </c>
      <c r="D20" s="424">
        <v>182</v>
      </c>
      <c r="E20" s="566"/>
      <c r="F20" s="566"/>
      <c r="G20" s="563"/>
      <c r="H20" s="563"/>
      <c r="I20" s="563"/>
      <c r="J20" s="567">
        <f t="shared" si="7"/>
        <v>0</v>
      </c>
      <c r="K20" s="568">
        <f t="shared" si="8"/>
        <v>0</v>
      </c>
      <c r="L20" s="568">
        <f t="shared" si="9"/>
        <v>0</v>
      </c>
      <c r="M20" s="568">
        <f t="shared" si="10"/>
        <v>0</v>
      </c>
      <c r="N20" s="568">
        <f t="shared" si="11"/>
        <v>0</v>
      </c>
      <c r="O20" s="569">
        <f t="shared" si="12"/>
        <v>0</v>
      </c>
      <c r="P20" s="433"/>
    </row>
    <row r="21" spans="1:16" s="565" customFormat="1">
      <c r="A21" s="423">
        <f t="shared" si="13"/>
        <v>12</v>
      </c>
      <c r="B21" s="545" t="s">
        <v>572</v>
      </c>
      <c r="C21" s="423" t="s">
        <v>120</v>
      </c>
      <c r="D21" s="424">
        <v>1820</v>
      </c>
      <c r="E21" s="566"/>
      <c r="F21" s="566"/>
      <c r="G21" s="563"/>
      <c r="H21" s="563"/>
      <c r="I21" s="563"/>
      <c r="J21" s="567">
        <f t="shared" si="7"/>
        <v>0</v>
      </c>
      <c r="K21" s="568">
        <f t="shared" si="8"/>
        <v>0</v>
      </c>
      <c r="L21" s="568">
        <f t="shared" si="9"/>
        <v>0</v>
      </c>
      <c r="M21" s="568">
        <f t="shared" si="10"/>
        <v>0</v>
      </c>
      <c r="N21" s="568">
        <f t="shared" si="11"/>
        <v>0</v>
      </c>
      <c r="O21" s="569">
        <f t="shared" si="12"/>
        <v>0</v>
      </c>
      <c r="P21" s="433"/>
    </row>
    <row r="22" spans="1:16" s="565" customFormat="1">
      <c r="A22" s="423">
        <f t="shared" si="13"/>
        <v>13</v>
      </c>
      <c r="B22" s="545" t="s">
        <v>576</v>
      </c>
      <c r="C22" s="423" t="s">
        <v>533</v>
      </c>
      <c r="D22" s="424">
        <v>1</v>
      </c>
      <c r="E22" s="566"/>
      <c r="F22" s="566"/>
      <c r="G22" s="563"/>
      <c r="H22" s="563"/>
      <c r="I22" s="563"/>
      <c r="J22" s="567">
        <f t="shared" si="0"/>
        <v>0</v>
      </c>
      <c r="K22" s="568">
        <f t="shared" si="1"/>
        <v>0</v>
      </c>
      <c r="L22" s="568">
        <f t="shared" si="2"/>
        <v>0</v>
      </c>
      <c r="M22" s="568">
        <f t="shared" si="3"/>
        <v>0</v>
      </c>
      <c r="N22" s="568">
        <f t="shared" si="4"/>
        <v>0</v>
      </c>
      <c r="O22" s="569">
        <f t="shared" si="5"/>
        <v>0</v>
      </c>
      <c r="P22" s="433"/>
    </row>
    <row r="23" spans="1:16" s="565" customFormat="1">
      <c r="A23" s="423">
        <f t="shared" si="13"/>
        <v>14</v>
      </c>
      <c r="B23" s="545" t="s">
        <v>577</v>
      </c>
      <c r="C23" s="423" t="s">
        <v>533</v>
      </c>
      <c r="D23" s="424">
        <v>1</v>
      </c>
      <c r="E23" s="566"/>
      <c r="F23" s="566"/>
      <c r="G23" s="563"/>
      <c r="H23" s="563"/>
      <c r="I23" s="563"/>
      <c r="J23" s="567">
        <f t="shared" si="0"/>
        <v>0</v>
      </c>
      <c r="K23" s="568">
        <f t="shared" si="1"/>
        <v>0</v>
      </c>
      <c r="L23" s="568">
        <f t="shared" si="2"/>
        <v>0</v>
      </c>
      <c r="M23" s="568">
        <f t="shared" si="3"/>
        <v>0</v>
      </c>
      <c r="N23" s="568">
        <f t="shared" si="4"/>
        <v>0</v>
      </c>
      <c r="O23" s="569">
        <f t="shared" si="5"/>
        <v>0</v>
      </c>
      <c r="P23" s="433"/>
    </row>
    <row r="24" spans="1:16" s="565" customFormat="1">
      <c r="A24" s="423"/>
      <c r="B24" s="545"/>
      <c r="C24" s="423"/>
      <c r="D24" s="424"/>
      <c r="E24" s="566"/>
      <c r="F24" s="566"/>
      <c r="G24" s="563"/>
      <c r="H24" s="563"/>
      <c r="I24" s="563"/>
      <c r="J24" s="567"/>
      <c r="K24" s="568"/>
      <c r="L24" s="568"/>
      <c r="M24" s="568"/>
      <c r="N24" s="568"/>
      <c r="O24" s="569"/>
      <c r="P24" s="433"/>
    </row>
    <row r="25" spans="1:16" s="565" customFormat="1" ht="12.75" customHeight="1">
      <c r="A25" s="423"/>
      <c r="B25" s="539" t="s">
        <v>534</v>
      </c>
      <c r="C25" s="423"/>
      <c r="D25" s="424"/>
      <c r="E25" s="566"/>
      <c r="F25" s="566"/>
      <c r="G25" s="563"/>
      <c r="H25" s="563"/>
      <c r="I25" s="563"/>
      <c r="J25" s="567"/>
      <c r="K25" s="568"/>
      <c r="L25" s="568"/>
      <c r="M25" s="568"/>
      <c r="N25" s="568"/>
      <c r="O25" s="569"/>
      <c r="P25" s="433"/>
    </row>
    <row r="26" spans="1:16" s="565" customFormat="1" ht="18" customHeight="1">
      <c r="A26" s="423">
        <f>A23+1</f>
        <v>15</v>
      </c>
      <c r="B26" s="545" t="s">
        <v>573</v>
      </c>
      <c r="C26" s="423" t="s">
        <v>120</v>
      </c>
      <c r="D26" s="424">
        <v>90</v>
      </c>
      <c r="E26" s="566"/>
      <c r="F26" s="566"/>
      <c r="G26" s="563"/>
      <c r="H26" s="563"/>
      <c r="I26" s="563"/>
      <c r="J26" s="567">
        <f t="shared" ref="J26:J29" si="14">ROUND(SUM(G26:I26),2)</f>
        <v>0</v>
      </c>
      <c r="K26" s="568">
        <f t="shared" ref="K26:K29" si="15">ROUND(D26*E26,2)</f>
        <v>0</v>
      </c>
      <c r="L26" s="568">
        <f t="shared" ref="L26:L29" si="16">ROUND(D26*G26,2)</f>
        <v>0</v>
      </c>
      <c r="M26" s="568">
        <f t="shared" ref="M26:M29" si="17">ROUND(D26*H26,2)</f>
        <v>0</v>
      </c>
      <c r="N26" s="568">
        <f t="shared" ref="N26:N29" si="18">ROUND(D26*I26,2)</f>
        <v>0</v>
      </c>
      <c r="O26" s="569">
        <f t="shared" ref="O26:O29" si="19">ROUND(SUM(L26:N26),2)</f>
        <v>0</v>
      </c>
      <c r="P26" s="433"/>
    </row>
    <row r="27" spans="1:16" s="565" customFormat="1" ht="30.75" customHeight="1">
      <c r="A27" s="423">
        <f>A26+1</f>
        <v>16</v>
      </c>
      <c r="B27" s="545" t="s">
        <v>575</v>
      </c>
      <c r="C27" s="423" t="s">
        <v>24</v>
      </c>
      <c r="D27" s="424">
        <v>90.515000000000001</v>
      </c>
      <c r="E27" s="566"/>
      <c r="F27" s="566"/>
      <c r="G27" s="563"/>
      <c r="H27" s="563"/>
      <c r="I27" s="563"/>
      <c r="J27" s="567">
        <f t="shared" si="14"/>
        <v>0</v>
      </c>
      <c r="K27" s="568">
        <f t="shared" si="15"/>
        <v>0</v>
      </c>
      <c r="L27" s="568">
        <f t="shared" si="16"/>
        <v>0</v>
      </c>
      <c r="M27" s="568">
        <f t="shared" si="17"/>
        <v>0</v>
      </c>
      <c r="N27" s="568">
        <f t="shared" si="18"/>
        <v>0</v>
      </c>
      <c r="O27" s="569">
        <f t="shared" si="19"/>
        <v>0</v>
      </c>
      <c r="P27" s="433"/>
    </row>
    <row r="28" spans="1:16" s="565" customFormat="1" ht="25.5">
      <c r="A28" s="423">
        <f t="shared" ref="A28:A30" si="20">A27+1</f>
        <v>17</v>
      </c>
      <c r="B28" s="545" t="s">
        <v>574</v>
      </c>
      <c r="C28" s="423" t="s">
        <v>24</v>
      </c>
      <c r="D28" s="424">
        <v>90.515000000000001</v>
      </c>
      <c r="E28" s="566"/>
      <c r="F28" s="566"/>
      <c r="G28" s="563"/>
      <c r="H28" s="563"/>
      <c r="I28" s="563"/>
      <c r="J28" s="567">
        <f t="shared" si="14"/>
        <v>0</v>
      </c>
      <c r="K28" s="568">
        <f t="shared" si="15"/>
        <v>0</v>
      </c>
      <c r="L28" s="568">
        <f t="shared" si="16"/>
        <v>0</v>
      </c>
      <c r="M28" s="568">
        <f t="shared" si="17"/>
        <v>0</v>
      </c>
      <c r="N28" s="568">
        <f t="shared" si="18"/>
        <v>0</v>
      </c>
      <c r="O28" s="569">
        <f t="shared" si="19"/>
        <v>0</v>
      </c>
      <c r="P28" s="433"/>
    </row>
    <row r="29" spans="1:16" s="565" customFormat="1">
      <c r="A29" s="423">
        <f t="shared" si="20"/>
        <v>18</v>
      </c>
      <c r="B29" s="545" t="s">
        <v>572</v>
      </c>
      <c r="C29" s="423" t="s">
        <v>120</v>
      </c>
      <c r="D29" s="424">
        <v>905.15</v>
      </c>
      <c r="E29" s="566"/>
      <c r="F29" s="566"/>
      <c r="G29" s="563"/>
      <c r="H29" s="563"/>
      <c r="I29" s="563"/>
      <c r="J29" s="567">
        <f t="shared" si="14"/>
        <v>0</v>
      </c>
      <c r="K29" s="568">
        <f t="shared" si="15"/>
        <v>0</v>
      </c>
      <c r="L29" s="568">
        <f t="shared" si="16"/>
        <v>0</v>
      </c>
      <c r="M29" s="568">
        <f t="shared" si="17"/>
        <v>0</v>
      </c>
      <c r="N29" s="568">
        <f t="shared" si="18"/>
        <v>0</v>
      </c>
      <c r="O29" s="569">
        <f t="shared" si="19"/>
        <v>0</v>
      </c>
      <c r="P29" s="433"/>
    </row>
    <row r="30" spans="1:16" s="565" customFormat="1" ht="33.75" customHeight="1">
      <c r="A30" s="423">
        <f t="shared" si="20"/>
        <v>19</v>
      </c>
      <c r="B30" s="545" t="s">
        <v>532</v>
      </c>
      <c r="C30" s="423" t="s">
        <v>533</v>
      </c>
      <c r="D30" s="424">
        <v>1</v>
      </c>
      <c r="E30" s="566"/>
      <c r="F30" s="566"/>
      <c r="G30" s="563"/>
      <c r="H30" s="563"/>
      <c r="I30" s="563"/>
      <c r="J30" s="567">
        <f t="shared" si="0"/>
        <v>0</v>
      </c>
      <c r="K30" s="568">
        <f t="shared" si="1"/>
        <v>0</v>
      </c>
      <c r="L30" s="568">
        <f t="shared" si="2"/>
        <v>0</v>
      </c>
      <c r="M30" s="568">
        <f t="shared" si="3"/>
        <v>0</v>
      </c>
      <c r="N30" s="568">
        <f t="shared" si="4"/>
        <v>0</v>
      </c>
      <c r="O30" s="569">
        <f t="shared" si="5"/>
        <v>0</v>
      </c>
      <c r="P30" s="433"/>
    </row>
    <row r="31" spans="1:16" s="565" customFormat="1">
      <c r="A31" s="423"/>
      <c r="B31" s="571"/>
      <c r="C31" s="570"/>
      <c r="D31" s="567"/>
      <c r="E31" s="566"/>
      <c r="F31" s="567"/>
      <c r="G31" s="563"/>
      <c r="H31" s="563"/>
      <c r="I31" s="563"/>
      <c r="J31" s="567"/>
      <c r="K31" s="568"/>
      <c r="L31" s="568"/>
      <c r="M31" s="568"/>
      <c r="N31" s="568"/>
      <c r="O31" s="569"/>
      <c r="P31" s="433"/>
    </row>
    <row r="32" spans="1:16" s="565" customFormat="1" ht="27" customHeight="1">
      <c r="A32" s="423"/>
      <c r="B32" s="572" t="s">
        <v>535</v>
      </c>
      <c r="C32" s="423"/>
      <c r="D32" s="424"/>
      <c r="E32" s="566"/>
      <c r="F32" s="424"/>
      <c r="G32" s="563"/>
      <c r="H32" s="563"/>
      <c r="I32" s="563"/>
      <c r="J32" s="567"/>
      <c r="K32" s="568"/>
      <c r="L32" s="568"/>
      <c r="M32" s="568"/>
      <c r="N32" s="568"/>
      <c r="O32" s="569"/>
      <c r="P32" s="433"/>
    </row>
    <row r="33" spans="1:16" s="576" customFormat="1" ht="14.25">
      <c r="A33" s="423">
        <f>A30+1</f>
        <v>20</v>
      </c>
      <c r="B33" s="573" t="s">
        <v>536</v>
      </c>
      <c r="C33" s="574" t="s">
        <v>537</v>
      </c>
      <c r="D33" s="575">
        <v>10</v>
      </c>
      <c r="E33" s="566"/>
      <c r="F33" s="566"/>
      <c r="G33" s="563"/>
      <c r="H33" s="563"/>
      <c r="I33" s="563"/>
      <c r="J33" s="567">
        <f t="shared" si="0"/>
        <v>0</v>
      </c>
      <c r="K33" s="568">
        <f t="shared" si="1"/>
        <v>0</v>
      </c>
      <c r="L33" s="568">
        <f t="shared" si="2"/>
        <v>0</v>
      </c>
      <c r="M33" s="568">
        <f t="shared" si="3"/>
        <v>0</v>
      </c>
      <c r="N33" s="568">
        <f t="shared" si="4"/>
        <v>0</v>
      </c>
      <c r="O33" s="569">
        <f t="shared" si="5"/>
        <v>0</v>
      </c>
    </row>
    <row r="34" spans="1:16" s="576" customFormat="1" ht="14.25">
      <c r="A34" s="423">
        <f t="shared" si="6"/>
        <v>21</v>
      </c>
      <c r="B34" s="573" t="s">
        <v>538</v>
      </c>
      <c r="C34" s="574" t="s">
        <v>537</v>
      </c>
      <c r="D34" s="575">
        <v>10</v>
      </c>
      <c r="E34" s="566"/>
      <c r="F34" s="566"/>
      <c r="G34" s="563"/>
      <c r="H34" s="563"/>
      <c r="I34" s="563"/>
      <c r="J34" s="567">
        <f t="shared" si="0"/>
        <v>0</v>
      </c>
      <c r="K34" s="568">
        <f t="shared" si="1"/>
        <v>0</v>
      </c>
      <c r="L34" s="568">
        <f t="shared" si="2"/>
        <v>0</v>
      </c>
      <c r="M34" s="568">
        <f t="shared" si="3"/>
        <v>0</v>
      </c>
      <c r="N34" s="568">
        <f t="shared" si="4"/>
        <v>0</v>
      </c>
      <c r="O34" s="569">
        <f t="shared" si="5"/>
        <v>0</v>
      </c>
    </row>
    <row r="35" spans="1:16" s="576" customFormat="1" ht="14.25">
      <c r="A35" s="423">
        <f t="shared" si="6"/>
        <v>22</v>
      </c>
      <c r="B35" s="573" t="s">
        <v>539</v>
      </c>
      <c r="C35" s="574" t="s">
        <v>537</v>
      </c>
      <c r="D35" s="575">
        <v>10</v>
      </c>
      <c r="E35" s="566"/>
      <c r="F35" s="566"/>
      <c r="G35" s="563"/>
      <c r="H35" s="563"/>
      <c r="I35" s="563"/>
      <c r="J35" s="567">
        <f t="shared" si="0"/>
        <v>0</v>
      </c>
      <c r="K35" s="568">
        <f t="shared" si="1"/>
        <v>0</v>
      </c>
      <c r="L35" s="568">
        <f t="shared" si="2"/>
        <v>0</v>
      </c>
      <c r="M35" s="568">
        <f t="shared" si="3"/>
        <v>0</v>
      </c>
      <c r="N35" s="568">
        <f t="shared" si="4"/>
        <v>0</v>
      </c>
      <c r="O35" s="569">
        <f t="shared" si="5"/>
        <v>0</v>
      </c>
    </row>
    <row r="36" spans="1:16" s="576" customFormat="1" ht="14.25">
      <c r="A36" s="423">
        <f t="shared" si="6"/>
        <v>23</v>
      </c>
      <c r="B36" s="577" t="s">
        <v>540</v>
      </c>
      <c r="C36" s="574" t="s">
        <v>541</v>
      </c>
      <c r="D36" s="575">
        <v>2.1</v>
      </c>
      <c r="E36" s="566"/>
      <c r="F36" s="566"/>
      <c r="G36" s="563"/>
      <c r="H36" s="563"/>
      <c r="I36" s="563"/>
      <c r="J36" s="567">
        <f t="shared" si="0"/>
        <v>0</v>
      </c>
      <c r="K36" s="568">
        <f t="shared" si="1"/>
        <v>0</v>
      </c>
      <c r="L36" s="568">
        <f t="shared" si="2"/>
        <v>0</v>
      </c>
      <c r="M36" s="568">
        <f t="shared" si="3"/>
        <v>0</v>
      </c>
      <c r="N36" s="568">
        <f t="shared" si="4"/>
        <v>0</v>
      </c>
      <c r="O36" s="569">
        <f t="shared" si="5"/>
        <v>0</v>
      </c>
    </row>
    <row r="37" spans="1:16" s="576" customFormat="1" ht="14.25">
      <c r="A37" s="423">
        <f t="shared" si="6"/>
        <v>24</v>
      </c>
      <c r="B37" s="573" t="s">
        <v>542</v>
      </c>
      <c r="C37" s="574" t="s">
        <v>537</v>
      </c>
      <c r="D37" s="575">
        <v>10</v>
      </c>
      <c r="E37" s="566"/>
      <c r="F37" s="566"/>
      <c r="G37" s="563"/>
      <c r="H37" s="563"/>
      <c r="I37" s="563"/>
      <c r="J37" s="567">
        <f t="shared" si="0"/>
        <v>0</v>
      </c>
      <c r="K37" s="568">
        <f t="shared" si="1"/>
        <v>0</v>
      </c>
      <c r="L37" s="568">
        <f t="shared" si="2"/>
        <v>0</v>
      </c>
      <c r="M37" s="568">
        <f t="shared" si="3"/>
        <v>0</v>
      </c>
      <c r="N37" s="568">
        <f t="shared" si="4"/>
        <v>0</v>
      </c>
      <c r="O37" s="569">
        <f t="shared" si="5"/>
        <v>0</v>
      </c>
    </row>
    <row r="38" spans="1:16" s="576" customFormat="1" ht="14.25">
      <c r="A38" s="423">
        <f t="shared" si="6"/>
        <v>25</v>
      </c>
      <c r="B38" s="577" t="s">
        <v>543</v>
      </c>
      <c r="C38" s="574" t="s">
        <v>541</v>
      </c>
      <c r="D38" s="575">
        <v>2.2000000000000002</v>
      </c>
      <c r="E38" s="566"/>
      <c r="F38" s="566"/>
      <c r="G38" s="563"/>
      <c r="H38" s="563"/>
      <c r="I38" s="563"/>
      <c r="J38" s="567">
        <f t="shared" si="0"/>
        <v>0</v>
      </c>
      <c r="K38" s="568">
        <f t="shared" si="1"/>
        <v>0</v>
      </c>
      <c r="L38" s="568">
        <f t="shared" si="2"/>
        <v>0</v>
      </c>
      <c r="M38" s="568">
        <f t="shared" si="3"/>
        <v>0</v>
      </c>
      <c r="N38" s="568">
        <f t="shared" si="4"/>
        <v>0</v>
      </c>
      <c r="O38" s="569">
        <f t="shared" si="5"/>
        <v>0</v>
      </c>
    </row>
    <row r="39" spans="1:16" s="576" customFormat="1" ht="14.25">
      <c r="A39" s="423">
        <f t="shared" si="6"/>
        <v>26</v>
      </c>
      <c r="B39" s="573" t="s">
        <v>544</v>
      </c>
      <c r="C39" s="574" t="s">
        <v>537</v>
      </c>
      <c r="D39" s="575">
        <v>10</v>
      </c>
      <c r="E39" s="566"/>
      <c r="F39" s="566"/>
      <c r="G39" s="563"/>
      <c r="H39" s="563"/>
      <c r="I39" s="563"/>
      <c r="J39" s="567">
        <f t="shared" si="0"/>
        <v>0</v>
      </c>
      <c r="K39" s="568">
        <f t="shared" si="1"/>
        <v>0</v>
      </c>
      <c r="L39" s="568">
        <f t="shared" si="2"/>
        <v>0</v>
      </c>
      <c r="M39" s="568">
        <f t="shared" si="3"/>
        <v>0</v>
      </c>
      <c r="N39" s="568">
        <f t="shared" si="4"/>
        <v>0</v>
      </c>
      <c r="O39" s="569">
        <f t="shared" si="5"/>
        <v>0</v>
      </c>
    </row>
    <row r="40" spans="1:16" s="576" customFormat="1" ht="14.25">
      <c r="A40" s="423">
        <f t="shared" si="6"/>
        <v>27</v>
      </c>
      <c r="B40" s="577" t="s">
        <v>545</v>
      </c>
      <c r="C40" s="574" t="s">
        <v>541</v>
      </c>
      <c r="D40" s="575">
        <v>0.6</v>
      </c>
      <c r="E40" s="566"/>
      <c r="F40" s="566"/>
      <c r="G40" s="563"/>
      <c r="H40" s="563"/>
      <c r="I40" s="563"/>
      <c r="J40" s="567">
        <f t="shared" si="0"/>
        <v>0</v>
      </c>
      <c r="K40" s="568">
        <f t="shared" si="1"/>
        <v>0</v>
      </c>
      <c r="L40" s="568">
        <f t="shared" si="2"/>
        <v>0</v>
      </c>
      <c r="M40" s="568">
        <f t="shared" si="3"/>
        <v>0</v>
      </c>
      <c r="N40" s="568">
        <f t="shared" si="4"/>
        <v>0</v>
      </c>
      <c r="O40" s="569">
        <f t="shared" si="5"/>
        <v>0</v>
      </c>
    </row>
    <row r="41" spans="1:16" s="576" customFormat="1" ht="14.25">
      <c r="A41" s="423">
        <f t="shared" si="6"/>
        <v>28</v>
      </c>
      <c r="B41" s="573" t="s">
        <v>546</v>
      </c>
      <c r="C41" s="574" t="s">
        <v>537</v>
      </c>
      <c r="D41" s="575">
        <v>10</v>
      </c>
      <c r="E41" s="566"/>
      <c r="F41" s="566"/>
      <c r="G41" s="563"/>
      <c r="H41" s="563"/>
      <c r="I41" s="563"/>
      <c r="J41" s="567">
        <f t="shared" si="0"/>
        <v>0</v>
      </c>
      <c r="K41" s="568">
        <f t="shared" si="1"/>
        <v>0</v>
      </c>
      <c r="L41" s="568">
        <f t="shared" si="2"/>
        <v>0</v>
      </c>
      <c r="M41" s="568">
        <f t="shared" si="3"/>
        <v>0</v>
      </c>
      <c r="N41" s="568">
        <f t="shared" si="4"/>
        <v>0</v>
      </c>
      <c r="O41" s="569">
        <f t="shared" si="5"/>
        <v>0</v>
      </c>
    </row>
    <row r="42" spans="1:16" s="576" customFormat="1" ht="18" customHeight="1">
      <c r="A42" s="423">
        <f t="shared" si="6"/>
        <v>29</v>
      </c>
      <c r="B42" s="577" t="s">
        <v>547</v>
      </c>
      <c r="C42" s="574" t="s">
        <v>537</v>
      </c>
      <c r="D42" s="575">
        <v>12.5</v>
      </c>
      <c r="E42" s="566"/>
      <c r="F42" s="566"/>
      <c r="G42" s="563"/>
      <c r="H42" s="563"/>
      <c r="I42" s="563"/>
      <c r="J42" s="567">
        <f t="shared" si="0"/>
        <v>0</v>
      </c>
      <c r="K42" s="568">
        <f t="shared" si="1"/>
        <v>0</v>
      </c>
      <c r="L42" s="568">
        <f t="shared" si="2"/>
        <v>0</v>
      </c>
      <c r="M42" s="568">
        <f t="shared" si="3"/>
        <v>0</v>
      </c>
      <c r="N42" s="568">
        <f t="shared" si="4"/>
        <v>0</v>
      </c>
      <c r="O42" s="569">
        <f t="shared" si="5"/>
        <v>0</v>
      </c>
    </row>
    <row r="43" spans="1:16" s="565" customFormat="1">
      <c r="A43" s="423">
        <f t="shared" si="6"/>
        <v>30</v>
      </c>
      <c r="B43" s="546" t="s">
        <v>528</v>
      </c>
      <c r="C43" s="423" t="s">
        <v>529</v>
      </c>
      <c r="D43" s="424">
        <v>12</v>
      </c>
      <c r="E43" s="566"/>
      <c r="F43" s="566"/>
      <c r="G43" s="563"/>
      <c r="H43" s="563"/>
      <c r="I43" s="563"/>
      <c r="J43" s="567">
        <f t="shared" si="0"/>
        <v>0</v>
      </c>
      <c r="K43" s="568">
        <f t="shared" si="1"/>
        <v>0</v>
      </c>
      <c r="L43" s="568">
        <f t="shared" si="2"/>
        <v>0</v>
      </c>
      <c r="M43" s="568">
        <f t="shared" si="3"/>
        <v>0</v>
      </c>
      <c r="N43" s="568">
        <f t="shared" si="4"/>
        <v>0</v>
      </c>
      <c r="O43" s="569">
        <f t="shared" si="5"/>
        <v>0</v>
      </c>
      <c r="P43" s="433"/>
    </row>
    <row r="44" spans="1:16" s="565" customFormat="1">
      <c r="A44" s="423">
        <f t="shared" si="6"/>
        <v>31</v>
      </c>
      <c r="B44" s="578" t="s">
        <v>530</v>
      </c>
      <c r="C44" s="416" t="s">
        <v>529</v>
      </c>
      <c r="D44" s="579">
        <v>12</v>
      </c>
      <c r="E44" s="566"/>
      <c r="F44" s="566"/>
      <c r="G44" s="563"/>
      <c r="H44" s="563"/>
      <c r="I44" s="563"/>
      <c r="J44" s="567">
        <f t="shared" si="0"/>
        <v>0</v>
      </c>
      <c r="K44" s="568">
        <f t="shared" si="1"/>
        <v>0</v>
      </c>
      <c r="L44" s="568">
        <f t="shared" si="2"/>
        <v>0</v>
      </c>
      <c r="M44" s="568">
        <f t="shared" si="3"/>
        <v>0</v>
      </c>
      <c r="N44" s="568">
        <f t="shared" si="4"/>
        <v>0</v>
      </c>
      <c r="O44" s="569">
        <f t="shared" si="5"/>
        <v>0</v>
      </c>
      <c r="P44" s="433"/>
    </row>
    <row r="45" spans="1:16" s="565" customFormat="1">
      <c r="A45" s="423">
        <f t="shared" si="6"/>
        <v>32</v>
      </c>
      <c r="B45" s="545" t="s">
        <v>531</v>
      </c>
      <c r="C45" s="423" t="s">
        <v>24</v>
      </c>
      <c r="D45" s="424">
        <v>0.48</v>
      </c>
      <c r="E45" s="566"/>
      <c r="F45" s="566"/>
      <c r="G45" s="563"/>
      <c r="H45" s="563"/>
      <c r="I45" s="563"/>
      <c r="J45" s="567">
        <f t="shared" si="0"/>
        <v>0</v>
      </c>
      <c r="K45" s="568">
        <f t="shared" si="1"/>
        <v>0</v>
      </c>
      <c r="L45" s="568">
        <f t="shared" si="2"/>
        <v>0</v>
      </c>
      <c r="M45" s="568">
        <f t="shared" si="3"/>
        <v>0</v>
      </c>
      <c r="N45" s="568">
        <f t="shared" si="4"/>
        <v>0</v>
      </c>
      <c r="O45" s="569">
        <f t="shared" si="5"/>
        <v>0</v>
      </c>
      <c r="P45" s="433"/>
    </row>
    <row r="46" spans="1:16" s="565" customFormat="1" ht="14.25">
      <c r="A46" s="423">
        <f t="shared" si="6"/>
        <v>33</v>
      </c>
      <c r="B46" s="545" t="s">
        <v>525</v>
      </c>
      <c r="C46" s="574" t="s">
        <v>541</v>
      </c>
      <c r="D46" s="424">
        <v>2.04</v>
      </c>
      <c r="E46" s="566"/>
      <c r="F46" s="566"/>
      <c r="G46" s="563"/>
      <c r="H46" s="563"/>
      <c r="I46" s="563"/>
      <c r="J46" s="567">
        <f t="shared" si="0"/>
        <v>0</v>
      </c>
      <c r="K46" s="568">
        <f t="shared" si="1"/>
        <v>0</v>
      </c>
      <c r="L46" s="568">
        <f t="shared" si="2"/>
        <v>0</v>
      </c>
      <c r="M46" s="568">
        <f t="shared" si="3"/>
        <v>0</v>
      </c>
      <c r="N46" s="568">
        <f t="shared" si="4"/>
        <v>0</v>
      </c>
      <c r="O46" s="569">
        <f t="shared" si="5"/>
        <v>0</v>
      </c>
      <c r="P46" s="433"/>
    </row>
    <row r="47" spans="1:16" s="565" customFormat="1" ht="33.75" customHeight="1">
      <c r="A47" s="423">
        <f>A46+1</f>
        <v>34</v>
      </c>
      <c r="B47" s="545" t="s">
        <v>575</v>
      </c>
      <c r="C47" s="423" t="s">
        <v>24</v>
      </c>
      <c r="D47" s="424">
        <v>0.5</v>
      </c>
      <c r="E47" s="566"/>
      <c r="F47" s="566"/>
      <c r="G47" s="563"/>
      <c r="H47" s="563"/>
      <c r="I47" s="563"/>
      <c r="J47" s="567">
        <f t="shared" si="0"/>
        <v>0</v>
      </c>
      <c r="K47" s="568">
        <f t="shared" si="1"/>
        <v>0</v>
      </c>
      <c r="L47" s="568">
        <f t="shared" si="2"/>
        <v>0</v>
      </c>
      <c r="M47" s="568">
        <f t="shared" si="3"/>
        <v>0</v>
      </c>
      <c r="N47" s="568">
        <f t="shared" si="4"/>
        <v>0</v>
      </c>
      <c r="O47" s="569">
        <f t="shared" si="5"/>
        <v>0</v>
      </c>
      <c r="P47" s="433"/>
    </row>
    <row r="48" spans="1:16" s="565" customFormat="1" ht="25.5">
      <c r="A48" s="423">
        <f t="shared" ref="A48:A49" si="21">A47+1</f>
        <v>35</v>
      </c>
      <c r="B48" s="545" t="s">
        <v>574</v>
      </c>
      <c r="C48" s="423" t="s">
        <v>24</v>
      </c>
      <c r="D48" s="424">
        <v>0.5</v>
      </c>
      <c r="E48" s="566"/>
      <c r="F48" s="566"/>
      <c r="G48" s="563"/>
      <c r="H48" s="563"/>
      <c r="I48" s="563"/>
      <c r="J48" s="567">
        <f t="shared" si="0"/>
        <v>0</v>
      </c>
      <c r="K48" s="568">
        <f t="shared" si="1"/>
        <v>0</v>
      </c>
      <c r="L48" s="568">
        <f t="shared" si="2"/>
        <v>0</v>
      </c>
      <c r="M48" s="568">
        <f t="shared" si="3"/>
        <v>0</v>
      </c>
      <c r="N48" s="568">
        <f t="shared" si="4"/>
        <v>0</v>
      </c>
      <c r="O48" s="569">
        <f t="shared" si="5"/>
        <v>0</v>
      </c>
      <c r="P48" s="433"/>
    </row>
    <row r="49" spans="1:16" s="565" customFormat="1">
      <c r="A49" s="423">
        <f t="shared" si="21"/>
        <v>36</v>
      </c>
      <c r="B49" s="545" t="s">
        <v>572</v>
      </c>
      <c r="C49" s="423" t="s">
        <v>120</v>
      </c>
      <c r="D49" s="424">
        <v>5</v>
      </c>
      <c r="E49" s="566"/>
      <c r="F49" s="566"/>
      <c r="G49" s="563"/>
      <c r="H49" s="563"/>
      <c r="I49" s="563"/>
      <c r="J49" s="567">
        <f t="shared" si="0"/>
        <v>0</v>
      </c>
      <c r="K49" s="568">
        <f t="shared" si="1"/>
        <v>0</v>
      </c>
      <c r="L49" s="568">
        <f t="shared" si="2"/>
        <v>0</v>
      </c>
      <c r="M49" s="568">
        <f t="shared" si="3"/>
        <v>0</v>
      </c>
      <c r="N49" s="568">
        <f t="shared" si="4"/>
        <v>0</v>
      </c>
      <c r="O49" s="569">
        <f t="shared" si="5"/>
        <v>0</v>
      </c>
      <c r="P49" s="433"/>
    </row>
    <row r="50" spans="1:16" s="565" customFormat="1" ht="27" customHeight="1">
      <c r="A50" s="423"/>
      <c r="B50" s="572" t="s">
        <v>548</v>
      </c>
      <c r="C50" s="423"/>
      <c r="D50" s="424"/>
      <c r="E50" s="566"/>
      <c r="F50" s="424"/>
      <c r="G50" s="563"/>
      <c r="H50" s="563"/>
      <c r="I50" s="563"/>
      <c r="J50" s="567"/>
      <c r="K50" s="568"/>
      <c r="L50" s="568"/>
      <c r="M50" s="568"/>
      <c r="N50" s="568"/>
      <c r="O50" s="569"/>
      <c r="P50" s="433"/>
    </row>
    <row r="51" spans="1:16" s="576" customFormat="1" ht="14.25">
      <c r="A51" s="423">
        <f>A49+1</f>
        <v>37</v>
      </c>
      <c r="B51" s="573" t="s">
        <v>536</v>
      </c>
      <c r="C51" s="574" t="s">
        <v>537</v>
      </c>
      <c r="D51" s="575">
        <v>70</v>
      </c>
      <c r="E51" s="566"/>
      <c r="F51" s="566"/>
      <c r="G51" s="563"/>
      <c r="H51" s="563"/>
      <c r="I51" s="563"/>
      <c r="J51" s="567">
        <f t="shared" si="0"/>
        <v>0</v>
      </c>
      <c r="K51" s="568">
        <f t="shared" si="1"/>
        <v>0</v>
      </c>
      <c r="L51" s="568">
        <f t="shared" si="2"/>
        <v>0</v>
      </c>
      <c r="M51" s="568">
        <f t="shared" si="3"/>
        <v>0</v>
      </c>
      <c r="N51" s="568">
        <f t="shared" si="4"/>
        <v>0</v>
      </c>
      <c r="O51" s="569">
        <f t="shared" si="5"/>
        <v>0</v>
      </c>
    </row>
    <row r="52" spans="1:16" s="576" customFormat="1" ht="14.25">
      <c r="A52" s="423">
        <f t="shared" si="6"/>
        <v>38</v>
      </c>
      <c r="B52" s="573" t="s">
        <v>538</v>
      </c>
      <c r="C52" s="574" t="s">
        <v>537</v>
      </c>
      <c r="D52" s="575">
        <v>70</v>
      </c>
      <c r="E52" s="566"/>
      <c r="F52" s="566"/>
      <c r="G52" s="563"/>
      <c r="H52" s="563"/>
      <c r="I52" s="563"/>
      <c r="J52" s="567">
        <f t="shared" si="0"/>
        <v>0</v>
      </c>
      <c r="K52" s="568">
        <f t="shared" si="1"/>
        <v>0</v>
      </c>
      <c r="L52" s="568">
        <f t="shared" si="2"/>
        <v>0</v>
      </c>
      <c r="M52" s="568">
        <f t="shared" si="3"/>
        <v>0</v>
      </c>
      <c r="N52" s="568">
        <f t="shared" si="4"/>
        <v>0</v>
      </c>
      <c r="O52" s="569">
        <f t="shared" si="5"/>
        <v>0</v>
      </c>
    </row>
    <row r="53" spans="1:16" s="576" customFormat="1" ht="14.25">
      <c r="A53" s="423">
        <f t="shared" si="6"/>
        <v>39</v>
      </c>
      <c r="B53" s="573" t="s">
        <v>539</v>
      </c>
      <c r="C53" s="574" t="s">
        <v>537</v>
      </c>
      <c r="D53" s="575">
        <v>70</v>
      </c>
      <c r="E53" s="566"/>
      <c r="F53" s="566"/>
      <c r="G53" s="563"/>
      <c r="H53" s="563"/>
      <c r="I53" s="563"/>
      <c r="J53" s="567">
        <f t="shared" si="0"/>
        <v>0</v>
      </c>
      <c r="K53" s="568">
        <f t="shared" si="1"/>
        <v>0</v>
      </c>
      <c r="L53" s="568">
        <f t="shared" si="2"/>
        <v>0</v>
      </c>
      <c r="M53" s="568">
        <f t="shared" si="3"/>
        <v>0</v>
      </c>
      <c r="N53" s="568">
        <f t="shared" si="4"/>
        <v>0</v>
      </c>
      <c r="O53" s="569">
        <f t="shared" si="5"/>
        <v>0</v>
      </c>
    </row>
    <row r="54" spans="1:16" s="576" customFormat="1" ht="14.25">
      <c r="A54" s="423">
        <f t="shared" si="6"/>
        <v>40</v>
      </c>
      <c r="B54" s="577" t="s">
        <v>540</v>
      </c>
      <c r="C54" s="574" t="s">
        <v>541</v>
      </c>
      <c r="D54" s="575">
        <v>14.7</v>
      </c>
      <c r="E54" s="566"/>
      <c r="F54" s="566"/>
      <c r="G54" s="563"/>
      <c r="H54" s="563"/>
      <c r="I54" s="563"/>
      <c r="J54" s="567">
        <f t="shared" si="0"/>
        <v>0</v>
      </c>
      <c r="K54" s="568">
        <f t="shared" si="1"/>
        <v>0</v>
      </c>
      <c r="L54" s="568">
        <f t="shared" si="2"/>
        <v>0</v>
      </c>
      <c r="M54" s="568">
        <f t="shared" si="3"/>
        <v>0</v>
      </c>
      <c r="N54" s="568">
        <f t="shared" si="4"/>
        <v>0</v>
      </c>
      <c r="O54" s="569">
        <f t="shared" si="5"/>
        <v>0</v>
      </c>
    </row>
    <row r="55" spans="1:16" s="576" customFormat="1" ht="14.25">
      <c r="A55" s="423">
        <f t="shared" si="6"/>
        <v>41</v>
      </c>
      <c r="B55" s="573" t="s">
        <v>542</v>
      </c>
      <c r="C55" s="574" t="s">
        <v>537</v>
      </c>
      <c r="D55" s="575">
        <v>70</v>
      </c>
      <c r="E55" s="566"/>
      <c r="F55" s="566"/>
      <c r="G55" s="563"/>
      <c r="H55" s="563"/>
      <c r="I55" s="563"/>
      <c r="J55" s="567">
        <f t="shared" si="0"/>
        <v>0</v>
      </c>
      <c r="K55" s="568">
        <f t="shared" si="1"/>
        <v>0</v>
      </c>
      <c r="L55" s="568">
        <f t="shared" si="2"/>
        <v>0</v>
      </c>
      <c r="M55" s="568">
        <f t="shared" si="3"/>
        <v>0</v>
      </c>
      <c r="N55" s="568">
        <f t="shared" si="4"/>
        <v>0</v>
      </c>
      <c r="O55" s="569">
        <f t="shared" si="5"/>
        <v>0</v>
      </c>
    </row>
    <row r="56" spans="1:16" s="576" customFormat="1" ht="14.25">
      <c r="A56" s="423">
        <f t="shared" si="6"/>
        <v>42</v>
      </c>
      <c r="B56" s="577" t="s">
        <v>543</v>
      </c>
      <c r="C56" s="574" t="s">
        <v>541</v>
      </c>
      <c r="D56" s="575">
        <v>15.4</v>
      </c>
      <c r="E56" s="566"/>
      <c r="F56" s="566"/>
      <c r="G56" s="563"/>
      <c r="H56" s="563"/>
      <c r="I56" s="563"/>
      <c r="J56" s="567">
        <f t="shared" si="0"/>
        <v>0</v>
      </c>
      <c r="K56" s="568">
        <f t="shared" si="1"/>
        <v>0</v>
      </c>
      <c r="L56" s="568">
        <f t="shared" si="2"/>
        <v>0</v>
      </c>
      <c r="M56" s="568">
        <f t="shared" si="3"/>
        <v>0</v>
      </c>
      <c r="N56" s="568">
        <f t="shared" si="4"/>
        <v>0</v>
      </c>
      <c r="O56" s="569">
        <f t="shared" si="5"/>
        <v>0</v>
      </c>
    </row>
    <row r="57" spans="1:16" s="576" customFormat="1" ht="14.25">
      <c r="A57" s="423">
        <f t="shared" si="6"/>
        <v>43</v>
      </c>
      <c r="B57" s="573" t="s">
        <v>544</v>
      </c>
      <c r="C57" s="574" t="s">
        <v>537</v>
      </c>
      <c r="D57" s="575">
        <v>70</v>
      </c>
      <c r="E57" s="566"/>
      <c r="F57" s="566"/>
      <c r="G57" s="563"/>
      <c r="H57" s="563"/>
      <c r="I57" s="563"/>
      <c r="J57" s="567">
        <f t="shared" si="0"/>
        <v>0</v>
      </c>
      <c r="K57" s="568">
        <f t="shared" si="1"/>
        <v>0</v>
      </c>
      <c r="L57" s="568">
        <f t="shared" si="2"/>
        <v>0</v>
      </c>
      <c r="M57" s="568">
        <f t="shared" si="3"/>
        <v>0</v>
      </c>
      <c r="N57" s="568">
        <f t="shared" si="4"/>
        <v>0</v>
      </c>
      <c r="O57" s="569">
        <f t="shared" si="5"/>
        <v>0</v>
      </c>
    </row>
    <row r="58" spans="1:16" s="576" customFormat="1" ht="14.25">
      <c r="A58" s="423">
        <f t="shared" si="6"/>
        <v>44</v>
      </c>
      <c r="B58" s="577" t="s">
        <v>545</v>
      </c>
      <c r="C58" s="574" t="s">
        <v>541</v>
      </c>
      <c r="D58" s="575">
        <v>4.2</v>
      </c>
      <c r="E58" s="566"/>
      <c r="F58" s="566"/>
      <c r="G58" s="563"/>
      <c r="H58" s="563"/>
      <c r="I58" s="563"/>
      <c r="J58" s="567">
        <f t="shared" si="0"/>
        <v>0</v>
      </c>
      <c r="K58" s="568">
        <f t="shared" si="1"/>
        <v>0</v>
      </c>
      <c r="L58" s="568">
        <f t="shared" si="2"/>
        <v>0</v>
      </c>
      <c r="M58" s="568">
        <f t="shared" si="3"/>
        <v>0</v>
      </c>
      <c r="N58" s="568">
        <f t="shared" si="4"/>
        <v>0</v>
      </c>
      <c r="O58" s="569">
        <f t="shared" si="5"/>
        <v>0</v>
      </c>
    </row>
    <row r="59" spans="1:16" s="576" customFormat="1" ht="14.25">
      <c r="A59" s="423">
        <f t="shared" si="6"/>
        <v>45</v>
      </c>
      <c r="B59" s="573" t="s">
        <v>546</v>
      </c>
      <c r="C59" s="574" t="s">
        <v>537</v>
      </c>
      <c r="D59" s="575">
        <v>70</v>
      </c>
      <c r="E59" s="566"/>
      <c r="F59" s="566"/>
      <c r="G59" s="563"/>
      <c r="H59" s="563"/>
      <c r="I59" s="563"/>
      <c r="J59" s="567">
        <f t="shared" si="0"/>
        <v>0</v>
      </c>
      <c r="K59" s="568">
        <f t="shared" si="1"/>
        <v>0</v>
      </c>
      <c r="L59" s="568">
        <f t="shared" si="2"/>
        <v>0</v>
      </c>
      <c r="M59" s="568">
        <f t="shared" si="3"/>
        <v>0</v>
      </c>
      <c r="N59" s="568">
        <f t="shared" si="4"/>
        <v>0</v>
      </c>
      <c r="O59" s="569">
        <f t="shared" si="5"/>
        <v>0</v>
      </c>
    </row>
    <row r="60" spans="1:16" s="576" customFormat="1" ht="18" customHeight="1">
      <c r="A60" s="423">
        <f t="shared" si="6"/>
        <v>46</v>
      </c>
      <c r="B60" s="577" t="s">
        <v>547</v>
      </c>
      <c r="C60" s="574" t="s">
        <v>537</v>
      </c>
      <c r="D60" s="575">
        <v>87.5</v>
      </c>
      <c r="E60" s="566"/>
      <c r="F60" s="566"/>
      <c r="G60" s="563"/>
      <c r="H60" s="563"/>
      <c r="I60" s="563"/>
      <c r="J60" s="567">
        <f t="shared" si="0"/>
        <v>0</v>
      </c>
      <c r="K60" s="568">
        <f t="shared" si="1"/>
        <v>0</v>
      </c>
      <c r="L60" s="568">
        <f t="shared" si="2"/>
        <v>0</v>
      </c>
      <c r="M60" s="568">
        <f t="shared" si="3"/>
        <v>0</v>
      </c>
      <c r="N60" s="568">
        <f t="shared" si="4"/>
        <v>0</v>
      </c>
      <c r="O60" s="569">
        <f t="shared" si="5"/>
        <v>0</v>
      </c>
    </row>
    <row r="61" spans="1:16" s="565" customFormat="1">
      <c r="A61" s="423">
        <f t="shared" si="6"/>
        <v>47</v>
      </c>
      <c r="B61" s="546" t="s">
        <v>528</v>
      </c>
      <c r="C61" s="423" t="s">
        <v>529</v>
      </c>
      <c r="D61" s="424">
        <v>26</v>
      </c>
      <c r="E61" s="566"/>
      <c r="F61" s="566"/>
      <c r="G61" s="563"/>
      <c r="H61" s="563"/>
      <c r="I61" s="563"/>
      <c r="J61" s="567">
        <f t="shared" si="0"/>
        <v>0</v>
      </c>
      <c r="K61" s="568">
        <f t="shared" si="1"/>
        <v>0</v>
      </c>
      <c r="L61" s="568">
        <f t="shared" si="2"/>
        <v>0</v>
      </c>
      <c r="M61" s="568">
        <f t="shared" si="3"/>
        <v>0</v>
      </c>
      <c r="N61" s="568">
        <f t="shared" si="4"/>
        <v>0</v>
      </c>
      <c r="O61" s="569">
        <f t="shared" si="5"/>
        <v>0</v>
      </c>
      <c r="P61" s="433"/>
    </row>
    <row r="62" spans="1:16" s="565" customFormat="1">
      <c r="A62" s="423">
        <f t="shared" si="6"/>
        <v>48</v>
      </c>
      <c r="B62" s="578" t="s">
        <v>530</v>
      </c>
      <c r="C62" s="416" t="s">
        <v>529</v>
      </c>
      <c r="D62" s="579">
        <v>26</v>
      </c>
      <c r="E62" s="566"/>
      <c r="F62" s="566"/>
      <c r="G62" s="563"/>
      <c r="H62" s="563"/>
      <c r="I62" s="563"/>
      <c r="J62" s="567">
        <f t="shared" si="0"/>
        <v>0</v>
      </c>
      <c r="K62" s="568">
        <f t="shared" si="1"/>
        <v>0</v>
      </c>
      <c r="L62" s="568">
        <f t="shared" si="2"/>
        <v>0</v>
      </c>
      <c r="M62" s="568">
        <f t="shared" si="3"/>
        <v>0</v>
      </c>
      <c r="N62" s="568">
        <f t="shared" si="4"/>
        <v>0</v>
      </c>
      <c r="O62" s="569">
        <f t="shared" si="5"/>
        <v>0</v>
      </c>
      <c r="P62" s="433"/>
    </row>
    <row r="63" spans="1:16" s="565" customFormat="1">
      <c r="A63" s="423">
        <f t="shared" si="6"/>
        <v>49</v>
      </c>
      <c r="B63" s="545" t="s">
        <v>531</v>
      </c>
      <c r="C63" s="423" t="s">
        <v>24</v>
      </c>
      <c r="D63" s="424">
        <v>1.04</v>
      </c>
      <c r="E63" s="566"/>
      <c r="F63" s="566"/>
      <c r="G63" s="563"/>
      <c r="H63" s="563"/>
      <c r="I63" s="563"/>
      <c r="J63" s="567">
        <f t="shared" si="0"/>
        <v>0</v>
      </c>
      <c r="K63" s="568">
        <f t="shared" si="1"/>
        <v>0</v>
      </c>
      <c r="L63" s="568">
        <f t="shared" si="2"/>
        <v>0</v>
      </c>
      <c r="M63" s="568">
        <f t="shared" si="3"/>
        <v>0</v>
      </c>
      <c r="N63" s="568">
        <f t="shared" si="4"/>
        <v>0</v>
      </c>
      <c r="O63" s="569">
        <f t="shared" si="5"/>
        <v>0</v>
      </c>
      <c r="P63" s="433"/>
    </row>
    <row r="64" spans="1:16" s="565" customFormat="1" ht="14.25">
      <c r="A64" s="423">
        <f t="shared" si="6"/>
        <v>50</v>
      </c>
      <c r="B64" s="545" t="s">
        <v>525</v>
      </c>
      <c r="C64" s="574" t="s">
        <v>541</v>
      </c>
      <c r="D64" s="424">
        <v>4.42</v>
      </c>
      <c r="E64" s="566"/>
      <c r="F64" s="566"/>
      <c r="G64" s="563"/>
      <c r="H64" s="563"/>
      <c r="I64" s="563"/>
      <c r="J64" s="567">
        <f t="shared" ref="J64:J89" si="22">ROUND(SUM(G64:I64),2)</f>
        <v>0</v>
      </c>
      <c r="K64" s="568">
        <f t="shared" ref="K64:K89" si="23">ROUND(D64*E64,2)</f>
        <v>0</v>
      </c>
      <c r="L64" s="568">
        <f t="shared" ref="L64:L89" si="24">ROUND(D64*G64,2)</f>
        <v>0</v>
      </c>
      <c r="M64" s="568">
        <f t="shared" ref="M64:M89" si="25">ROUND(D64*H64,2)</f>
        <v>0</v>
      </c>
      <c r="N64" s="568">
        <f t="shared" ref="N64:N89" si="26">ROUND(D64*I64,2)</f>
        <v>0</v>
      </c>
      <c r="O64" s="569">
        <f t="shared" ref="O64:O89" si="27">ROUND(SUM(L64:N64),2)</f>
        <v>0</v>
      </c>
      <c r="P64" s="433"/>
    </row>
    <row r="65" spans="1:16" s="565" customFormat="1" ht="35.25" customHeight="1">
      <c r="A65" s="423">
        <f>A64+1</f>
        <v>51</v>
      </c>
      <c r="B65" s="545" t="s">
        <v>575</v>
      </c>
      <c r="C65" s="423" t="s">
        <v>24</v>
      </c>
      <c r="D65" s="424">
        <v>3.5</v>
      </c>
      <c r="E65" s="566"/>
      <c r="F65" s="566"/>
      <c r="G65" s="563"/>
      <c r="H65" s="563"/>
      <c r="I65" s="563"/>
      <c r="J65" s="567">
        <f t="shared" ref="J65:J67" si="28">ROUND(SUM(G65:I65),2)</f>
        <v>0</v>
      </c>
      <c r="K65" s="568">
        <f t="shared" si="23"/>
        <v>0</v>
      </c>
      <c r="L65" s="568">
        <f t="shared" si="24"/>
        <v>0</v>
      </c>
      <c r="M65" s="568">
        <f t="shared" si="25"/>
        <v>0</v>
      </c>
      <c r="N65" s="568">
        <f t="shared" si="26"/>
        <v>0</v>
      </c>
      <c r="O65" s="569">
        <f t="shared" si="27"/>
        <v>0</v>
      </c>
      <c r="P65" s="433"/>
    </row>
    <row r="66" spans="1:16" s="565" customFormat="1" ht="25.5">
      <c r="A66" s="423">
        <f t="shared" ref="A66:A67" si="29">A65+1</f>
        <v>52</v>
      </c>
      <c r="B66" s="545" t="s">
        <v>574</v>
      </c>
      <c r="C66" s="423" t="s">
        <v>24</v>
      </c>
      <c r="D66" s="424">
        <v>3.5</v>
      </c>
      <c r="E66" s="566"/>
      <c r="F66" s="566"/>
      <c r="G66" s="563"/>
      <c r="H66" s="563"/>
      <c r="I66" s="563"/>
      <c r="J66" s="567">
        <f t="shared" si="28"/>
        <v>0</v>
      </c>
      <c r="K66" s="568">
        <f t="shared" si="23"/>
        <v>0</v>
      </c>
      <c r="L66" s="568">
        <f t="shared" si="24"/>
        <v>0</v>
      </c>
      <c r="M66" s="568">
        <f t="shared" si="25"/>
        <v>0</v>
      </c>
      <c r="N66" s="568">
        <f t="shared" si="26"/>
        <v>0</v>
      </c>
      <c r="O66" s="569">
        <f t="shared" si="27"/>
        <v>0</v>
      </c>
      <c r="P66" s="433"/>
    </row>
    <row r="67" spans="1:16" s="565" customFormat="1">
      <c r="A67" s="423">
        <f t="shared" si="29"/>
        <v>53</v>
      </c>
      <c r="B67" s="545" t="s">
        <v>572</v>
      </c>
      <c r="C67" s="423" t="s">
        <v>120</v>
      </c>
      <c r="D67" s="424">
        <v>35</v>
      </c>
      <c r="E67" s="566"/>
      <c r="F67" s="566"/>
      <c r="G67" s="563"/>
      <c r="H67" s="563"/>
      <c r="I67" s="563"/>
      <c r="J67" s="567">
        <f t="shared" si="28"/>
        <v>0</v>
      </c>
      <c r="K67" s="568">
        <f t="shared" si="23"/>
        <v>0</v>
      </c>
      <c r="L67" s="568">
        <f t="shared" si="24"/>
        <v>0</v>
      </c>
      <c r="M67" s="568">
        <f t="shared" si="25"/>
        <v>0</v>
      </c>
      <c r="N67" s="568">
        <f t="shared" si="26"/>
        <v>0</v>
      </c>
      <c r="O67" s="569">
        <f t="shared" si="27"/>
        <v>0</v>
      </c>
      <c r="P67" s="433"/>
    </row>
    <row r="68" spans="1:16" s="565" customFormat="1">
      <c r="A68" s="423"/>
      <c r="B68" s="545"/>
      <c r="C68" s="423"/>
      <c r="D68" s="424"/>
      <c r="E68" s="566"/>
      <c r="F68" s="566"/>
      <c r="G68" s="563"/>
      <c r="H68" s="563"/>
      <c r="I68" s="563"/>
      <c r="J68" s="567"/>
      <c r="K68" s="568"/>
      <c r="L68" s="568"/>
      <c r="M68" s="568"/>
      <c r="N68" s="568"/>
      <c r="O68" s="569"/>
      <c r="P68" s="433"/>
    </row>
    <row r="69" spans="1:16" s="565" customFormat="1">
      <c r="A69" s="423"/>
      <c r="B69" s="539" t="s">
        <v>549</v>
      </c>
      <c r="C69" s="423"/>
      <c r="D69" s="424"/>
      <c r="E69" s="566"/>
      <c r="F69" s="424"/>
      <c r="G69" s="563"/>
      <c r="H69" s="563"/>
      <c r="I69" s="563"/>
      <c r="J69" s="567"/>
      <c r="K69" s="568"/>
      <c r="L69" s="568"/>
      <c r="M69" s="568"/>
      <c r="N69" s="568"/>
      <c r="O69" s="569"/>
      <c r="P69" s="433"/>
    </row>
    <row r="70" spans="1:16" s="565" customFormat="1">
      <c r="A70" s="423">
        <f>A67+1</f>
        <v>54</v>
      </c>
      <c r="B70" s="545" t="s">
        <v>550</v>
      </c>
      <c r="C70" s="423" t="s">
        <v>8</v>
      </c>
      <c r="D70" s="424">
        <v>32</v>
      </c>
      <c r="E70" s="566"/>
      <c r="F70" s="566"/>
      <c r="G70" s="563"/>
      <c r="H70" s="563"/>
      <c r="I70" s="563"/>
      <c r="J70" s="567">
        <f t="shared" si="22"/>
        <v>0</v>
      </c>
      <c r="K70" s="568">
        <f t="shared" si="23"/>
        <v>0</v>
      </c>
      <c r="L70" s="568">
        <f t="shared" si="24"/>
        <v>0</v>
      </c>
      <c r="M70" s="568">
        <f t="shared" si="25"/>
        <v>0</v>
      </c>
      <c r="N70" s="568">
        <f t="shared" si="26"/>
        <v>0</v>
      </c>
      <c r="O70" s="569">
        <f t="shared" si="27"/>
        <v>0</v>
      </c>
      <c r="P70" s="433"/>
    </row>
    <row r="71" spans="1:16" s="565" customFormat="1" ht="25.5">
      <c r="A71" s="423">
        <f t="shared" ref="A71:A89" si="30">A70+1</f>
        <v>55</v>
      </c>
      <c r="B71" s="545" t="s">
        <v>551</v>
      </c>
      <c r="C71" s="423" t="s">
        <v>10</v>
      </c>
      <c r="D71" s="424">
        <v>14</v>
      </c>
      <c r="E71" s="566"/>
      <c r="F71" s="566"/>
      <c r="G71" s="563"/>
      <c r="H71" s="563"/>
      <c r="I71" s="563"/>
      <c r="J71" s="567">
        <f t="shared" si="22"/>
        <v>0</v>
      </c>
      <c r="K71" s="568">
        <f t="shared" si="23"/>
        <v>0</v>
      </c>
      <c r="L71" s="568">
        <f t="shared" si="24"/>
        <v>0</v>
      </c>
      <c r="M71" s="568">
        <f t="shared" si="25"/>
        <v>0</v>
      </c>
      <c r="N71" s="568">
        <f t="shared" si="26"/>
        <v>0</v>
      </c>
      <c r="O71" s="569">
        <f t="shared" si="27"/>
        <v>0</v>
      </c>
      <c r="P71" s="433"/>
    </row>
    <row r="72" spans="1:16" s="565" customFormat="1" ht="38.25">
      <c r="A72" s="423">
        <f t="shared" si="30"/>
        <v>56</v>
      </c>
      <c r="B72" s="545" t="s">
        <v>552</v>
      </c>
      <c r="C72" s="423" t="s">
        <v>9</v>
      </c>
      <c r="D72" s="424">
        <v>16</v>
      </c>
      <c r="E72" s="566"/>
      <c r="F72" s="566"/>
      <c r="G72" s="563"/>
      <c r="H72" s="563"/>
      <c r="I72" s="563"/>
      <c r="J72" s="567">
        <f t="shared" si="22"/>
        <v>0</v>
      </c>
      <c r="K72" s="568">
        <f t="shared" si="23"/>
        <v>0</v>
      </c>
      <c r="L72" s="568">
        <f t="shared" si="24"/>
        <v>0</v>
      </c>
      <c r="M72" s="568">
        <f t="shared" si="25"/>
        <v>0</v>
      </c>
      <c r="N72" s="568">
        <f t="shared" si="26"/>
        <v>0</v>
      </c>
      <c r="O72" s="569">
        <f t="shared" si="27"/>
        <v>0</v>
      </c>
      <c r="P72" s="433"/>
    </row>
    <row r="73" spans="1:16" s="565" customFormat="1" ht="25.5">
      <c r="A73" s="423">
        <f t="shared" si="30"/>
        <v>57</v>
      </c>
      <c r="B73" s="545" t="s">
        <v>553</v>
      </c>
      <c r="C73" s="423" t="s">
        <v>9</v>
      </c>
      <c r="D73" s="424">
        <v>55</v>
      </c>
      <c r="E73" s="566"/>
      <c r="F73" s="566"/>
      <c r="G73" s="563"/>
      <c r="H73" s="563"/>
      <c r="I73" s="563"/>
      <c r="J73" s="567">
        <f t="shared" si="22"/>
        <v>0</v>
      </c>
      <c r="K73" s="568">
        <f t="shared" si="23"/>
        <v>0</v>
      </c>
      <c r="L73" s="568">
        <f t="shared" si="24"/>
        <v>0</v>
      </c>
      <c r="M73" s="568">
        <f t="shared" si="25"/>
        <v>0</v>
      </c>
      <c r="N73" s="568">
        <f t="shared" si="26"/>
        <v>0</v>
      </c>
      <c r="O73" s="569">
        <f t="shared" si="27"/>
        <v>0</v>
      </c>
      <c r="P73" s="433"/>
    </row>
    <row r="74" spans="1:16" s="565" customFormat="1">
      <c r="A74" s="423"/>
      <c r="B74" s="580"/>
      <c r="C74" s="423"/>
      <c r="D74" s="424"/>
      <c r="E74" s="566"/>
      <c r="F74" s="566"/>
      <c r="G74" s="563"/>
      <c r="H74" s="563"/>
      <c r="I74" s="563"/>
      <c r="J74" s="567"/>
      <c r="K74" s="568"/>
      <c r="L74" s="568"/>
      <c r="M74" s="568"/>
      <c r="N74" s="568"/>
      <c r="O74" s="569"/>
      <c r="P74" s="433"/>
    </row>
    <row r="75" spans="1:16" s="565" customFormat="1" ht="27" customHeight="1">
      <c r="A75" s="423"/>
      <c r="B75" s="572" t="s">
        <v>554</v>
      </c>
      <c r="C75" s="423"/>
      <c r="D75" s="424"/>
      <c r="E75" s="566"/>
      <c r="F75" s="424"/>
      <c r="G75" s="563"/>
      <c r="H75" s="563"/>
      <c r="I75" s="563"/>
      <c r="J75" s="567"/>
      <c r="K75" s="568"/>
      <c r="L75" s="568"/>
      <c r="M75" s="568"/>
      <c r="N75" s="568"/>
      <c r="O75" s="569"/>
      <c r="P75" s="433"/>
    </row>
    <row r="76" spans="1:16" s="565" customFormat="1" ht="12.75" customHeight="1">
      <c r="A76" s="423">
        <f>A73+1</f>
        <v>58</v>
      </c>
      <c r="B76" s="545" t="s">
        <v>524</v>
      </c>
      <c r="C76" s="423" t="s">
        <v>120</v>
      </c>
      <c r="D76" s="424">
        <v>98</v>
      </c>
      <c r="E76" s="566"/>
      <c r="F76" s="566"/>
      <c r="G76" s="563"/>
      <c r="H76" s="563"/>
      <c r="I76" s="563"/>
      <c r="J76" s="567">
        <f t="shared" si="22"/>
        <v>0</v>
      </c>
      <c r="K76" s="568">
        <f t="shared" si="23"/>
        <v>0</v>
      </c>
      <c r="L76" s="568">
        <f t="shared" si="24"/>
        <v>0</v>
      </c>
      <c r="M76" s="568">
        <f t="shared" si="25"/>
        <v>0</v>
      </c>
      <c r="N76" s="568">
        <f t="shared" si="26"/>
        <v>0</v>
      </c>
      <c r="O76" s="569">
        <f t="shared" si="27"/>
        <v>0</v>
      </c>
      <c r="P76" s="433"/>
    </row>
    <row r="77" spans="1:16" s="565" customFormat="1" ht="12.75" customHeight="1">
      <c r="A77" s="423">
        <f t="shared" si="30"/>
        <v>59</v>
      </c>
      <c r="B77" s="545" t="s">
        <v>527</v>
      </c>
      <c r="C77" s="423" t="s">
        <v>24</v>
      </c>
      <c r="D77" s="424">
        <v>11.76</v>
      </c>
      <c r="E77" s="566"/>
      <c r="F77" s="566"/>
      <c r="G77" s="563"/>
      <c r="H77" s="563"/>
      <c r="I77" s="563"/>
      <c r="J77" s="567">
        <f t="shared" si="22"/>
        <v>0</v>
      </c>
      <c r="K77" s="568">
        <f t="shared" si="23"/>
        <v>0</v>
      </c>
      <c r="L77" s="568">
        <f t="shared" si="24"/>
        <v>0</v>
      </c>
      <c r="M77" s="568">
        <f t="shared" si="25"/>
        <v>0</v>
      </c>
      <c r="N77" s="568">
        <f t="shared" si="26"/>
        <v>0</v>
      </c>
      <c r="O77" s="569">
        <f t="shared" si="27"/>
        <v>0</v>
      </c>
      <c r="P77" s="433"/>
    </row>
    <row r="78" spans="1:16" s="576" customFormat="1" ht="14.25">
      <c r="A78" s="423">
        <f t="shared" si="30"/>
        <v>60</v>
      </c>
      <c r="B78" s="573" t="s">
        <v>538</v>
      </c>
      <c r="C78" s="574" t="s">
        <v>537</v>
      </c>
      <c r="D78" s="575">
        <v>98</v>
      </c>
      <c r="E78" s="566"/>
      <c r="F78" s="566"/>
      <c r="G78" s="563"/>
      <c r="H78" s="563"/>
      <c r="I78" s="563"/>
      <c r="J78" s="567">
        <f t="shared" si="22"/>
        <v>0</v>
      </c>
      <c r="K78" s="568">
        <f t="shared" si="23"/>
        <v>0</v>
      </c>
      <c r="L78" s="568">
        <f t="shared" si="24"/>
        <v>0</v>
      </c>
      <c r="M78" s="568">
        <f t="shared" si="25"/>
        <v>0</v>
      </c>
      <c r="N78" s="568">
        <f t="shared" si="26"/>
        <v>0</v>
      </c>
      <c r="O78" s="569">
        <f t="shared" si="27"/>
        <v>0</v>
      </c>
    </row>
    <row r="79" spans="1:16" s="576" customFormat="1" ht="14.25">
      <c r="A79" s="423">
        <f t="shared" si="30"/>
        <v>61</v>
      </c>
      <c r="B79" s="573" t="s">
        <v>539</v>
      </c>
      <c r="C79" s="574" t="s">
        <v>537</v>
      </c>
      <c r="D79" s="575">
        <v>98</v>
      </c>
      <c r="E79" s="566"/>
      <c r="F79" s="566"/>
      <c r="G79" s="563"/>
      <c r="H79" s="563"/>
      <c r="I79" s="563"/>
      <c r="J79" s="567">
        <f t="shared" si="22"/>
        <v>0</v>
      </c>
      <c r="K79" s="568">
        <f t="shared" si="23"/>
        <v>0</v>
      </c>
      <c r="L79" s="568">
        <f t="shared" si="24"/>
        <v>0</v>
      </c>
      <c r="M79" s="568">
        <f t="shared" si="25"/>
        <v>0</v>
      </c>
      <c r="N79" s="568">
        <f t="shared" si="26"/>
        <v>0</v>
      </c>
      <c r="O79" s="569">
        <f t="shared" si="27"/>
        <v>0</v>
      </c>
    </row>
    <row r="80" spans="1:16" s="576" customFormat="1" ht="14.25">
      <c r="A80" s="423">
        <f t="shared" si="30"/>
        <v>62</v>
      </c>
      <c r="B80" s="577" t="s">
        <v>540</v>
      </c>
      <c r="C80" s="574" t="s">
        <v>541</v>
      </c>
      <c r="D80" s="575">
        <v>20.58</v>
      </c>
      <c r="E80" s="566"/>
      <c r="F80" s="566"/>
      <c r="G80" s="563"/>
      <c r="H80" s="563"/>
      <c r="I80" s="563"/>
      <c r="J80" s="567">
        <f t="shared" si="22"/>
        <v>0</v>
      </c>
      <c r="K80" s="568">
        <f t="shared" si="23"/>
        <v>0</v>
      </c>
      <c r="L80" s="568">
        <f t="shared" si="24"/>
        <v>0</v>
      </c>
      <c r="M80" s="568">
        <f t="shared" si="25"/>
        <v>0</v>
      </c>
      <c r="N80" s="568">
        <f t="shared" si="26"/>
        <v>0</v>
      </c>
      <c r="O80" s="569">
        <f t="shared" si="27"/>
        <v>0</v>
      </c>
    </row>
    <row r="81" spans="1:16" s="576" customFormat="1" ht="14.25">
      <c r="A81" s="423">
        <f t="shared" si="30"/>
        <v>63</v>
      </c>
      <c r="B81" s="573" t="s">
        <v>542</v>
      </c>
      <c r="C81" s="574" t="s">
        <v>537</v>
      </c>
      <c r="D81" s="575">
        <v>98</v>
      </c>
      <c r="E81" s="566"/>
      <c r="F81" s="566"/>
      <c r="G81" s="563"/>
      <c r="H81" s="563"/>
      <c r="I81" s="563"/>
      <c r="J81" s="567">
        <f t="shared" si="22"/>
        <v>0</v>
      </c>
      <c r="K81" s="568">
        <f t="shared" si="23"/>
        <v>0</v>
      </c>
      <c r="L81" s="568">
        <f t="shared" si="24"/>
        <v>0</v>
      </c>
      <c r="M81" s="568">
        <f t="shared" si="25"/>
        <v>0</v>
      </c>
      <c r="N81" s="568">
        <f t="shared" si="26"/>
        <v>0</v>
      </c>
      <c r="O81" s="569">
        <f t="shared" si="27"/>
        <v>0</v>
      </c>
    </row>
    <row r="82" spans="1:16" s="576" customFormat="1" ht="14.25">
      <c r="A82" s="423">
        <f t="shared" si="30"/>
        <v>64</v>
      </c>
      <c r="B82" s="577" t="s">
        <v>543</v>
      </c>
      <c r="C82" s="574" t="s">
        <v>541</v>
      </c>
      <c r="D82" s="575">
        <v>21.56</v>
      </c>
      <c r="E82" s="566"/>
      <c r="F82" s="566"/>
      <c r="G82" s="563"/>
      <c r="H82" s="563"/>
      <c r="I82" s="563"/>
      <c r="J82" s="567">
        <f t="shared" si="22"/>
        <v>0</v>
      </c>
      <c r="K82" s="568">
        <f t="shared" si="23"/>
        <v>0</v>
      </c>
      <c r="L82" s="568">
        <f t="shared" si="24"/>
        <v>0</v>
      </c>
      <c r="M82" s="568">
        <f t="shared" si="25"/>
        <v>0</v>
      </c>
      <c r="N82" s="568">
        <f t="shared" si="26"/>
        <v>0</v>
      </c>
      <c r="O82" s="569">
        <f t="shared" si="27"/>
        <v>0</v>
      </c>
    </row>
    <row r="83" spans="1:16" s="576" customFormat="1" ht="14.25">
      <c r="A83" s="423">
        <f t="shared" si="30"/>
        <v>65</v>
      </c>
      <c r="B83" s="573" t="s">
        <v>544</v>
      </c>
      <c r="C83" s="574" t="s">
        <v>537</v>
      </c>
      <c r="D83" s="575">
        <v>98</v>
      </c>
      <c r="E83" s="566"/>
      <c r="F83" s="566"/>
      <c r="G83" s="563"/>
      <c r="H83" s="563"/>
      <c r="I83" s="563"/>
      <c r="J83" s="567">
        <f t="shared" si="22"/>
        <v>0</v>
      </c>
      <c r="K83" s="568">
        <f t="shared" si="23"/>
        <v>0</v>
      </c>
      <c r="L83" s="568">
        <f t="shared" si="24"/>
        <v>0</v>
      </c>
      <c r="M83" s="568">
        <f t="shared" si="25"/>
        <v>0</v>
      </c>
      <c r="N83" s="568">
        <f t="shared" si="26"/>
        <v>0</v>
      </c>
      <c r="O83" s="569">
        <f t="shared" si="27"/>
        <v>0</v>
      </c>
    </row>
    <row r="84" spans="1:16" s="576" customFormat="1" ht="14.25">
      <c r="A84" s="423">
        <f t="shared" si="30"/>
        <v>66</v>
      </c>
      <c r="B84" s="577" t="s">
        <v>545</v>
      </c>
      <c r="C84" s="574" t="s">
        <v>541</v>
      </c>
      <c r="D84" s="575">
        <v>5.88</v>
      </c>
      <c r="E84" s="566"/>
      <c r="F84" s="566"/>
      <c r="G84" s="563"/>
      <c r="H84" s="563"/>
      <c r="I84" s="563"/>
      <c r="J84" s="567">
        <f t="shared" si="22"/>
        <v>0</v>
      </c>
      <c r="K84" s="568">
        <f t="shared" si="23"/>
        <v>0</v>
      </c>
      <c r="L84" s="568">
        <f t="shared" si="24"/>
        <v>0</v>
      </c>
      <c r="M84" s="568">
        <f t="shared" si="25"/>
        <v>0</v>
      </c>
      <c r="N84" s="568">
        <f t="shared" si="26"/>
        <v>0</v>
      </c>
      <c r="O84" s="569">
        <f t="shared" si="27"/>
        <v>0</v>
      </c>
    </row>
    <row r="85" spans="1:16" s="576" customFormat="1" ht="14.25">
      <c r="A85" s="423">
        <f t="shared" si="30"/>
        <v>67</v>
      </c>
      <c r="B85" s="573" t="s">
        <v>546</v>
      </c>
      <c r="C85" s="574" t="s">
        <v>537</v>
      </c>
      <c r="D85" s="575">
        <v>98</v>
      </c>
      <c r="E85" s="566"/>
      <c r="F85" s="566"/>
      <c r="G85" s="563"/>
      <c r="H85" s="563"/>
      <c r="I85" s="563"/>
      <c r="J85" s="567">
        <f t="shared" si="22"/>
        <v>0</v>
      </c>
      <c r="K85" s="568">
        <f t="shared" si="23"/>
        <v>0</v>
      </c>
      <c r="L85" s="568">
        <f t="shared" si="24"/>
        <v>0</v>
      </c>
      <c r="M85" s="568">
        <f t="shared" si="25"/>
        <v>0</v>
      </c>
      <c r="N85" s="568">
        <f t="shared" si="26"/>
        <v>0</v>
      </c>
      <c r="O85" s="569">
        <f t="shared" si="27"/>
        <v>0</v>
      </c>
    </row>
    <row r="86" spans="1:16" s="576" customFormat="1" ht="18" customHeight="1">
      <c r="A86" s="423">
        <f t="shared" si="30"/>
        <v>68</v>
      </c>
      <c r="B86" s="577" t="s">
        <v>547</v>
      </c>
      <c r="C86" s="574" t="s">
        <v>537</v>
      </c>
      <c r="D86" s="575">
        <v>122.5</v>
      </c>
      <c r="E86" s="566"/>
      <c r="F86" s="566"/>
      <c r="G86" s="563"/>
      <c r="H86" s="563"/>
      <c r="I86" s="563"/>
      <c r="J86" s="567">
        <f t="shared" si="22"/>
        <v>0</v>
      </c>
      <c r="K86" s="568">
        <f t="shared" si="23"/>
        <v>0</v>
      </c>
      <c r="L86" s="568">
        <f t="shared" si="24"/>
        <v>0</v>
      </c>
      <c r="M86" s="568">
        <f t="shared" si="25"/>
        <v>0</v>
      </c>
      <c r="N86" s="568">
        <f t="shared" si="26"/>
        <v>0</v>
      </c>
      <c r="O86" s="569">
        <f t="shared" si="27"/>
        <v>0</v>
      </c>
    </row>
    <row r="87" spans="1:16" s="565" customFormat="1">
      <c r="A87" s="423">
        <f t="shared" si="30"/>
        <v>69</v>
      </c>
      <c r="B87" s="546" t="s">
        <v>555</v>
      </c>
      <c r="C87" s="423" t="s">
        <v>529</v>
      </c>
      <c r="D87" s="424">
        <v>214</v>
      </c>
      <c r="E87" s="566"/>
      <c r="F87" s="566"/>
      <c r="G87" s="563"/>
      <c r="H87" s="563"/>
      <c r="I87" s="563"/>
      <c r="J87" s="567">
        <f t="shared" si="22"/>
        <v>0</v>
      </c>
      <c r="K87" s="568">
        <f t="shared" si="23"/>
        <v>0</v>
      </c>
      <c r="L87" s="568">
        <f t="shared" si="24"/>
        <v>0</v>
      </c>
      <c r="M87" s="568">
        <f t="shared" si="25"/>
        <v>0</v>
      </c>
      <c r="N87" s="568">
        <f t="shared" si="26"/>
        <v>0</v>
      </c>
      <c r="O87" s="569">
        <f t="shared" si="27"/>
        <v>0</v>
      </c>
      <c r="P87" s="433"/>
    </row>
    <row r="88" spans="1:16" s="565" customFormat="1">
      <c r="A88" s="423">
        <f t="shared" si="30"/>
        <v>70</v>
      </c>
      <c r="B88" s="578" t="s">
        <v>556</v>
      </c>
      <c r="C88" s="416" t="s">
        <v>529</v>
      </c>
      <c r="D88" s="579">
        <v>214</v>
      </c>
      <c r="E88" s="566"/>
      <c r="F88" s="566"/>
      <c r="G88" s="563"/>
      <c r="H88" s="563"/>
      <c r="I88" s="563"/>
      <c r="J88" s="567">
        <f t="shared" si="22"/>
        <v>0</v>
      </c>
      <c r="K88" s="568">
        <f t="shared" si="23"/>
        <v>0</v>
      </c>
      <c r="L88" s="568">
        <f t="shared" si="24"/>
        <v>0</v>
      </c>
      <c r="M88" s="568">
        <f t="shared" si="25"/>
        <v>0</v>
      </c>
      <c r="N88" s="568">
        <f t="shared" si="26"/>
        <v>0</v>
      </c>
      <c r="O88" s="569">
        <f t="shared" si="27"/>
        <v>0</v>
      </c>
      <c r="P88" s="433"/>
    </row>
    <row r="89" spans="1:16" s="565" customFormat="1">
      <c r="A89" s="423">
        <f t="shared" si="30"/>
        <v>71</v>
      </c>
      <c r="B89" s="545" t="s">
        <v>557</v>
      </c>
      <c r="C89" s="423" t="s">
        <v>24</v>
      </c>
      <c r="D89" s="424">
        <v>7.4900000000000011</v>
      </c>
      <c r="E89" s="566"/>
      <c r="F89" s="566"/>
      <c r="G89" s="563"/>
      <c r="H89" s="563"/>
      <c r="I89" s="563"/>
      <c r="J89" s="567">
        <f t="shared" si="22"/>
        <v>0</v>
      </c>
      <c r="K89" s="568">
        <f t="shared" si="23"/>
        <v>0</v>
      </c>
      <c r="L89" s="568">
        <f t="shared" si="24"/>
        <v>0</v>
      </c>
      <c r="M89" s="568">
        <f t="shared" si="25"/>
        <v>0</v>
      </c>
      <c r="N89" s="568">
        <f t="shared" si="26"/>
        <v>0</v>
      </c>
      <c r="O89" s="569">
        <f t="shared" si="27"/>
        <v>0</v>
      </c>
      <c r="P89" s="433"/>
    </row>
    <row r="90" spans="1:16" s="565" customFormat="1" ht="30" customHeight="1">
      <c r="A90" s="423">
        <f>A89+1</f>
        <v>72</v>
      </c>
      <c r="B90" s="545" t="s">
        <v>575</v>
      </c>
      <c r="C90" s="423" t="s">
        <v>24</v>
      </c>
      <c r="D90" s="424">
        <v>1.1000000000000001</v>
      </c>
      <c r="E90" s="566"/>
      <c r="F90" s="566"/>
      <c r="G90" s="563"/>
      <c r="H90" s="563"/>
      <c r="I90" s="563"/>
      <c r="J90" s="567">
        <f t="shared" ref="J90:J92" si="31">ROUND(SUM(G90:I90),2)</f>
        <v>0</v>
      </c>
      <c r="K90" s="568">
        <f t="shared" ref="K90:K92" si="32">ROUND(D90*E90,2)</f>
        <v>0</v>
      </c>
      <c r="L90" s="568">
        <f t="shared" ref="L90:L92" si="33">ROUND(D90*G90,2)</f>
        <v>0</v>
      </c>
      <c r="M90" s="568">
        <f t="shared" ref="M90:M92" si="34">ROUND(D90*H90,2)</f>
        <v>0</v>
      </c>
      <c r="N90" s="568">
        <f t="shared" ref="N90:N92" si="35">ROUND(D90*I90,2)</f>
        <v>0</v>
      </c>
      <c r="O90" s="569">
        <f t="shared" ref="O90:O92" si="36">ROUND(SUM(L90:N90),2)</f>
        <v>0</v>
      </c>
      <c r="P90" s="433"/>
    </row>
    <row r="91" spans="1:16" s="565" customFormat="1" ht="25.5">
      <c r="A91" s="423">
        <f t="shared" ref="A91:A92" si="37">A90+1</f>
        <v>73</v>
      </c>
      <c r="B91" s="545" t="s">
        <v>574</v>
      </c>
      <c r="C91" s="423" t="s">
        <v>24</v>
      </c>
      <c r="D91" s="424">
        <v>1.1000000000000001</v>
      </c>
      <c r="E91" s="566"/>
      <c r="F91" s="566"/>
      <c r="G91" s="563"/>
      <c r="H91" s="563"/>
      <c r="I91" s="563"/>
      <c r="J91" s="567">
        <f t="shared" si="31"/>
        <v>0</v>
      </c>
      <c r="K91" s="568">
        <f t="shared" si="32"/>
        <v>0</v>
      </c>
      <c r="L91" s="568">
        <f t="shared" si="33"/>
        <v>0</v>
      </c>
      <c r="M91" s="568">
        <f t="shared" si="34"/>
        <v>0</v>
      </c>
      <c r="N91" s="568">
        <f t="shared" si="35"/>
        <v>0</v>
      </c>
      <c r="O91" s="569">
        <f t="shared" si="36"/>
        <v>0</v>
      </c>
      <c r="P91" s="433"/>
    </row>
    <row r="92" spans="1:16" s="565" customFormat="1">
      <c r="A92" s="423">
        <f t="shared" si="37"/>
        <v>74</v>
      </c>
      <c r="B92" s="545" t="s">
        <v>572</v>
      </c>
      <c r="C92" s="423" t="s">
        <v>120</v>
      </c>
      <c r="D92" s="424">
        <v>11</v>
      </c>
      <c r="E92" s="566"/>
      <c r="F92" s="566"/>
      <c r="G92" s="563"/>
      <c r="H92" s="563"/>
      <c r="I92" s="563"/>
      <c r="J92" s="567">
        <f t="shared" si="31"/>
        <v>0</v>
      </c>
      <c r="K92" s="568">
        <f t="shared" si="32"/>
        <v>0</v>
      </c>
      <c r="L92" s="568">
        <f t="shared" si="33"/>
        <v>0</v>
      </c>
      <c r="M92" s="568">
        <f t="shared" si="34"/>
        <v>0</v>
      </c>
      <c r="N92" s="568">
        <f t="shared" si="35"/>
        <v>0</v>
      </c>
      <c r="O92" s="569">
        <f t="shared" si="36"/>
        <v>0</v>
      </c>
      <c r="P92" s="433"/>
    </row>
    <row r="93" spans="1:16" s="565" customFormat="1">
      <c r="A93" s="423"/>
      <c r="B93" s="581"/>
      <c r="C93" s="423"/>
      <c r="D93" s="424"/>
      <c r="E93" s="563"/>
      <c r="F93" s="424"/>
      <c r="G93" s="563"/>
      <c r="H93" s="563"/>
      <c r="I93" s="563"/>
      <c r="J93" s="424"/>
      <c r="K93" s="563"/>
      <c r="L93" s="563"/>
      <c r="M93" s="563"/>
      <c r="N93" s="563"/>
      <c r="O93" s="564"/>
      <c r="P93" s="433"/>
    </row>
    <row r="94" spans="1:16">
      <c r="A94" s="582"/>
      <c r="B94" s="583" t="s">
        <v>399</v>
      </c>
      <c r="C94" s="584"/>
      <c r="D94" s="584"/>
      <c r="E94" s="566"/>
      <c r="F94" s="566"/>
      <c r="G94" s="585"/>
      <c r="H94" s="586"/>
      <c r="I94" s="587"/>
      <c r="J94" s="585"/>
      <c r="K94" s="585">
        <f>SUM(K9:K93)</f>
        <v>0</v>
      </c>
      <c r="L94" s="585">
        <f>SUM(L9:L93)</f>
        <v>0</v>
      </c>
      <c r="M94" s="585">
        <f>SUM(M9:M93)</f>
        <v>0</v>
      </c>
      <c r="N94" s="585">
        <f>SUM(N9:N93)</f>
        <v>0</v>
      </c>
      <c r="O94" s="585">
        <f>SUM(O9:O93)</f>
        <v>0</v>
      </c>
    </row>
    <row r="95" spans="1:16" s="609" customFormat="1">
      <c r="A95" s="582"/>
      <c r="B95" s="739" t="s">
        <v>592</v>
      </c>
      <c r="C95" s="739"/>
      <c r="D95" s="739"/>
      <c r="E95" s="739"/>
      <c r="F95" s="739"/>
      <c r="G95" s="739"/>
      <c r="H95" s="588"/>
      <c r="I95" s="589"/>
      <c r="J95" s="589"/>
      <c r="K95" s="590"/>
      <c r="L95" s="590"/>
      <c r="M95" s="590">
        <f>M94*H95</f>
        <v>0</v>
      </c>
      <c r="N95" s="590"/>
      <c r="O95" s="591">
        <f>M95</f>
        <v>0</v>
      </c>
    </row>
    <row r="96" spans="1:16" ht="12.75" customHeight="1">
      <c r="A96" s="582"/>
      <c r="B96" s="739" t="s">
        <v>400</v>
      </c>
      <c r="C96" s="739"/>
      <c r="D96" s="739"/>
      <c r="E96" s="739"/>
      <c r="F96" s="739"/>
      <c r="G96" s="739"/>
      <c r="H96" s="584"/>
      <c r="I96" s="589"/>
      <c r="J96" s="589"/>
      <c r="K96" s="592"/>
      <c r="L96" s="592">
        <f>SUM(L94:L95)</f>
        <v>0</v>
      </c>
      <c r="M96" s="592">
        <f>SUM(M94:M95)</f>
        <v>0</v>
      </c>
      <c r="N96" s="592">
        <f>SUM(N94:N95)</f>
        <v>0</v>
      </c>
      <c r="O96" s="593">
        <f>SUM(O94:O95)</f>
        <v>0</v>
      </c>
    </row>
    <row r="97" spans="1:15" s="600" customFormat="1">
      <c r="A97" s="594"/>
      <c r="B97" s="595"/>
      <c r="C97" s="594"/>
      <c r="D97" s="596"/>
      <c r="E97" s="597"/>
      <c r="F97" s="597"/>
      <c r="G97" s="598"/>
      <c r="H97" s="597"/>
      <c r="I97" s="597"/>
      <c r="J97" s="597"/>
      <c r="K97" s="597"/>
      <c r="L97" s="597"/>
      <c r="M97" s="597"/>
      <c r="N97" s="597"/>
      <c r="O97" s="599"/>
    </row>
    <row r="98" spans="1:15">
      <c r="O98" s="607"/>
    </row>
  </sheetData>
  <autoFilter ref="A8:O89"/>
  <mergeCells count="10">
    <mergeCell ref="B95:G95"/>
    <mergeCell ref="B96:G96"/>
    <mergeCell ref="A1:O1"/>
    <mergeCell ref="A2:O2"/>
    <mergeCell ref="A6:A7"/>
    <mergeCell ref="B6:B7"/>
    <mergeCell ref="C6:C7"/>
    <mergeCell ref="D6:D7"/>
    <mergeCell ref="E6:J6"/>
    <mergeCell ref="K6:O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view="pageBreakPreview" topLeftCell="B1" zoomScale="115" zoomScaleNormal="80" zoomScaleSheetLayoutView="115" workbookViewId="0">
      <selection activeCell="F13" sqref="F13"/>
    </sheetView>
  </sheetViews>
  <sheetFormatPr defaultColWidth="8.85546875" defaultRowHeight="12.75"/>
  <cols>
    <col min="1" max="1" width="5.7109375" style="20" customWidth="1"/>
    <col min="2" max="2" width="50.7109375" style="1" customWidth="1"/>
    <col min="3" max="15" width="10.7109375" style="1" customWidth="1"/>
    <col min="16" max="16384" width="8.85546875" style="1"/>
  </cols>
  <sheetData>
    <row r="1" spans="1:16" ht="18">
      <c r="A1" s="1"/>
      <c r="C1" s="18"/>
    </row>
    <row r="2" spans="1:16" ht="15.75">
      <c r="A2" s="1"/>
      <c r="B2" s="468" t="s">
        <v>325</v>
      </c>
      <c r="C2" s="19"/>
    </row>
    <row r="3" spans="1:16" ht="15">
      <c r="B3" s="46"/>
    </row>
    <row r="4" spans="1:16">
      <c r="A4" s="21"/>
      <c r="B4" s="22" t="s">
        <v>39</v>
      </c>
      <c r="C4" s="63">
        <f>O18</f>
        <v>0</v>
      </c>
      <c r="D4" s="3"/>
    </row>
    <row r="5" spans="1:16" ht="13.5" thickBot="1">
      <c r="A5" s="21"/>
      <c r="B5" s="25"/>
      <c r="C5" s="3"/>
      <c r="D5" s="3"/>
    </row>
    <row r="6" spans="1:16" ht="12.75" customHeight="1">
      <c r="A6" s="638" t="s">
        <v>326</v>
      </c>
      <c r="B6" s="641" t="s">
        <v>7</v>
      </c>
      <c r="C6" s="644" t="s">
        <v>5</v>
      </c>
      <c r="D6" s="644" t="s">
        <v>4</v>
      </c>
      <c r="E6" s="653" t="s">
        <v>16</v>
      </c>
      <c r="F6" s="653"/>
      <c r="G6" s="653"/>
      <c r="H6" s="653"/>
      <c r="I6" s="653"/>
      <c r="J6" s="653"/>
      <c r="K6" s="653" t="s">
        <v>17</v>
      </c>
      <c r="L6" s="653"/>
      <c r="M6" s="653"/>
      <c r="N6" s="653"/>
      <c r="O6" s="654"/>
    </row>
    <row r="7" spans="1:16">
      <c r="A7" s="639"/>
      <c r="B7" s="642"/>
      <c r="C7" s="645"/>
      <c r="D7" s="645"/>
      <c r="E7" s="647" t="s">
        <v>40</v>
      </c>
      <c r="F7" s="655" t="s">
        <v>41</v>
      </c>
      <c r="G7" s="655" t="s">
        <v>42</v>
      </c>
      <c r="H7" s="647" t="s">
        <v>43</v>
      </c>
      <c r="I7" s="647" t="s">
        <v>44</v>
      </c>
      <c r="J7" s="647" t="s">
        <v>45</v>
      </c>
      <c r="K7" s="647" t="s">
        <v>46</v>
      </c>
      <c r="L7" s="655" t="s">
        <v>42</v>
      </c>
      <c r="M7" s="647" t="s">
        <v>43</v>
      </c>
      <c r="N7" s="647" t="s">
        <v>44</v>
      </c>
      <c r="O7" s="650" t="s">
        <v>45</v>
      </c>
    </row>
    <row r="8" spans="1:16">
      <c r="A8" s="639"/>
      <c r="B8" s="642"/>
      <c r="C8" s="645"/>
      <c r="D8" s="645"/>
      <c r="E8" s="648"/>
      <c r="F8" s="656"/>
      <c r="G8" s="656"/>
      <c r="H8" s="648"/>
      <c r="I8" s="648"/>
      <c r="J8" s="648"/>
      <c r="K8" s="648"/>
      <c r="L8" s="656"/>
      <c r="M8" s="648"/>
      <c r="N8" s="648"/>
      <c r="O8" s="651"/>
    </row>
    <row r="9" spans="1:16" ht="39.950000000000003" customHeight="1" thickBot="1">
      <c r="A9" s="640"/>
      <c r="B9" s="643"/>
      <c r="C9" s="646"/>
      <c r="D9" s="646"/>
      <c r="E9" s="649"/>
      <c r="F9" s="657"/>
      <c r="G9" s="657"/>
      <c r="H9" s="649"/>
      <c r="I9" s="649"/>
      <c r="J9" s="649"/>
      <c r="K9" s="649"/>
      <c r="L9" s="657"/>
      <c r="M9" s="649"/>
      <c r="N9" s="649"/>
      <c r="O9" s="652"/>
    </row>
    <row r="10" spans="1:16" s="61" customFormat="1" ht="12" thickBot="1">
      <c r="A10" s="26">
        <v>1</v>
      </c>
      <c r="B10" s="27">
        <v>3</v>
      </c>
      <c r="C10" s="27">
        <v>4</v>
      </c>
      <c r="D10" s="292">
        <v>5</v>
      </c>
      <c r="E10" s="27">
        <f>D10+1</f>
        <v>6</v>
      </c>
      <c r="F10" s="27">
        <f t="shared" ref="F10:O10" si="0">E10+1</f>
        <v>7</v>
      </c>
      <c r="G10" s="27">
        <f t="shared" si="0"/>
        <v>8</v>
      </c>
      <c r="H10" s="27">
        <f t="shared" si="0"/>
        <v>9</v>
      </c>
      <c r="I10" s="27">
        <f t="shared" si="0"/>
        <v>10</v>
      </c>
      <c r="J10" s="27">
        <f t="shared" si="0"/>
        <v>11</v>
      </c>
      <c r="K10" s="27">
        <f t="shared" si="0"/>
        <v>12</v>
      </c>
      <c r="L10" s="27">
        <f t="shared" si="0"/>
        <v>13</v>
      </c>
      <c r="M10" s="27">
        <f t="shared" si="0"/>
        <v>14</v>
      </c>
      <c r="N10" s="27">
        <f t="shared" si="0"/>
        <v>15</v>
      </c>
      <c r="O10" s="293">
        <f t="shared" si="0"/>
        <v>16</v>
      </c>
    </row>
    <row r="11" spans="1:16">
      <c r="A11" s="71"/>
      <c r="B11" s="73" t="s">
        <v>324</v>
      </c>
      <c r="C11" s="72"/>
      <c r="D11" s="74"/>
      <c r="E11" s="8"/>
      <c r="F11" s="8"/>
      <c r="G11" s="8"/>
      <c r="H11" s="8"/>
      <c r="I11" s="8"/>
      <c r="J11" s="8"/>
      <c r="K11" s="8"/>
      <c r="L11" s="8"/>
      <c r="M11" s="8"/>
      <c r="N11" s="8"/>
      <c r="O11" s="59"/>
    </row>
    <row r="12" spans="1:16">
      <c r="A12" s="33"/>
      <c r="B12" s="68" t="s">
        <v>323</v>
      </c>
      <c r="C12" s="52"/>
      <c r="D12" s="53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5"/>
    </row>
    <row r="13" spans="1:16" ht="39" customHeight="1">
      <c r="A13" s="33">
        <v>1</v>
      </c>
      <c r="B13" s="12" t="s">
        <v>422</v>
      </c>
      <c r="C13" s="11" t="s">
        <v>9</v>
      </c>
      <c r="D13" s="69">
        <v>1</v>
      </c>
      <c r="E13" s="45"/>
      <c r="F13" s="45"/>
      <c r="G13" s="45"/>
      <c r="H13" s="45"/>
      <c r="I13" s="45"/>
      <c r="J13" s="14">
        <f t="shared" ref="J13" si="1">ROUND(SUM(G13:I13),2)</f>
        <v>0</v>
      </c>
      <c r="K13" s="14">
        <f t="shared" ref="K13" si="2">ROUND(D13*E13,2)</f>
        <v>0</v>
      </c>
      <c r="L13" s="14">
        <f t="shared" ref="L13" si="3">ROUND(D13*G13,2)</f>
        <v>0</v>
      </c>
      <c r="M13" s="14">
        <f t="shared" ref="M13" si="4">ROUND(D13*H13,2)</f>
        <v>0</v>
      </c>
      <c r="N13" s="14">
        <f t="shared" ref="N13" si="5">ROUND(D13*I13,2)</f>
        <v>0</v>
      </c>
      <c r="O13" s="66">
        <f t="shared" ref="O13" si="6">ROUND(SUM(L13:N13),2)</f>
        <v>0</v>
      </c>
      <c r="P13" s="459"/>
    </row>
    <row r="14" spans="1:16" ht="25.5">
      <c r="A14" s="33">
        <v>3</v>
      </c>
      <c r="B14" s="12" t="s">
        <v>444</v>
      </c>
      <c r="C14" s="11" t="s">
        <v>10</v>
      </c>
      <c r="D14" s="69">
        <v>1</v>
      </c>
      <c r="E14" s="45"/>
      <c r="F14" s="45"/>
      <c r="G14" s="45"/>
      <c r="H14" s="45"/>
      <c r="I14" s="45"/>
      <c r="J14" s="14">
        <f t="shared" ref="J14" si="7">ROUND(SUM(G14:I14),2)</f>
        <v>0</v>
      </c>
      <c r="K14" s="14">
        <f t="shared" ref="K14" si="8">ROUND(D14*E14,2)</f>
        <v>0</v>
      </c>
      <c r="L14" s="14">
        <f t="shared" ref="L14" si="9">ROUND(D14*G14,2)</f>
        <v>0</v>
      </c>
      <c r="M14" s="14">
        <f t="shared" ref="M14" si="10">ROUND(D14*H14,2)</f>
        <v>0</v>
      </c>
      <c r="N14" s="14">
        <f t="shared" ref="N14" si="11">ROUND(D14*I14,2)</f>
        <v>0</v>
      </c>
      <c r="O14" s="66">
        <f t="shared" ref="O14" si="12">ROUND(SUM(L14:N14),2)</f>
        <v>0</v>
      </c>
      <c r="P14" s="459"/>
    </row>
    <row r="15" spans="1:16" ht="13.5" thickBot="1">
      <c r="A15" s="33"/>
      <c r="B15" s="12"/>
      <c r="C15" s="93"/>
      <c r="D15" s="94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80"/>
    </row>
    <row r="16" spans="1:16" s="32" customFormat="1">
      <c r="A16" s="28"/>
      <c r="B16" s="5" t="s">
        <v>21</v>
      </c>
      <c r="C16" s="6"/>
      <c r="D16" s="30"/>
      <c r="E16" s="31"/>
      <c r="F16" s="31"/>
      <c r="G16" s="31"/>
      <c r="H16" s="31"/>
      <c r="I16" s="31"/>
      <c r="J16" s="31"/>
      <c r="K16" s="31">
        <f>SUM(K13:K15)</f>
        <v>0</v>
      </c>
      <c r="L16" s="31">
        <f>SUM(L13:L15)</f>
        <v>0</v>
      </c>
      <c r="M16" s="31">
        <f>SUM(M13:M15)</f>
        <v>0</v>
      </c>
      <c r="N16" s="31">
        <f>SUM(N13:N15)</f>
        <v>0</v>
      </c>
      <c r="O16" s="31">
        <f>SUM(O13:O15)</f>
        <v>0</v>
      </c>
    </row>
    <row r="17" spans="1:15" s="32" customFormat="1">
      <c r="A17" s="33"/>
      <c r="B17" s="35" t="s">
        <v>585</v>
      </c>
      <c r="C17" s="4"/>
      <c r="D17" s="14"/>
      <c r="E17" s="14"/>
      <c r="F17" s="14"/>
      <c r="G17" s="14"/>
      <c r="H17" s="14"/>
      <c r="I17" s="14"/>
      <c r="J17" s="14"/>
      <c r="K17" s="36"/>
      <c r="L17" s="36"/>
      <c r="M17" s="36"/>
      <c r="N17" s="36"/>
      <c r="O17" s="37">
        <f>ROUND(M17,2)</f>
        <v>0</v>
      </c>
    </row>
    <row r="18" spans="1:15" ht="13.5" thickBot="1">
      <c r="A18" s="38"/>
      <c r="B18" s="40" t="s">
        <v>11</v>
      </c>
      <c r="C18" s="7"/>
      <c r="D18" s="41"/>
      <c r="E18" s="41"/>
      <c r="F18" s="41"/>
      <c r="G18" s="41"/>
      <c r="H18" s="41"/>
      <c r="I18" s="41"/>
      <c r="J18" s="41"/>
      <c r="K18" s="42">
        <f>K16+K17</f>
        <v>0</v>
      </c>
      <c r="L18" s="42">
        <f t="shared" ref="L18:N18" si="13">L16+L17</f>
        <v>0</v>
      </c>
      <c r="M18" s="42">
        <f t="shared" si="13"/>
        <v>0</v>
      </c>
      <c r="N18" s="42">
        <f t="shared" si="13"/>
        <v>0</v>
      </c>
      <c r="O18" s="43">
        <f>O16+O17</f>
        <v>0</v>
      </c>
    </row>
  </sheetData>
  <mergeCells count="17">
    <mergeCell ref="O7:O9"/>
    <mergeCell ref="K6:O6"/>
    <mergeCell ref="E7:E9"/>
    <mergeCell ref="F7:F9"/>
    <mergeCell ref="G7:G9"/>
    <mergeCell ref="H7:H9"/>
    <mergeCell ref="I7:I9"/>
    <mergeCell ref="J7:J9"/>
    <mergeCell ref="K7:K9"/>
    <mergeCell ref="L7:L9"/>
    <mergeCell ref="M7:M9"/>
    <mergeCell ref="E6:J6"/>
    <mergeCell ref="A6:A9"/>
    <mergeCell ref="B6:B9"/>
    <mergeCell ref="C6:C9"/>
    <mergeCell ref="D6:D9"/>
    <mergeCell ref="N7:N9"/>
  </mergeCells>
  <printOptions horizontalCentered="1"/>
  <pageMargins left="0.25" right="0.25" top="0.75" bottom="0.75" header="0.3" footer="0.3"/>
  <pageSetup paperSize="9" scale="74" fitToHeight="0" orientation="landscape" r:id="rId1"/>
  <headerFooter alignWithMargins="0">
    <oddFooter>&amp;R&amp;P no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121"/>
  <sheetViews>
    <sheetView workbookViewId="0">
      <selection activeCell="T101" sqref="T101"/>
    </sheetView>
  </sheetViews>
  <sheetFormatPr defaultRowHeight="12.75"/>
  <cols>
    <col min="1" max="1" width="5" style="298" customWidth="1"/>
    <col min="2" max="2" width="32.7109375" style="298" customWidth="1"/>
    <col min="3" max="3" width="11.5703125" style="298" bestFit="1" customWidth="1"/>
    <col min="4" max="4" width="7" style="298" customWidth="1"/>
    <col min="5" max="5" width="7.28515625" style="299" customWidth="1"/>
    <col min="6" max="9" width="6.85546875" style="298" customWidth="1"/>
    <col min="10" max="10" width="8.140625" style="298" customWidth="1"/>
    <col min="11" max="12" width="9" style="298" customWidth="1"/>
    <col min="13" max="16" width="9.85546875" style="298" customWidth="1"/>
    <col min="17" max="16384" width="9.140625" style="298"/>
  </cols>
  <sheetData>
    <row r="1" spans="1:20" s="300" customFormat="1">
      <c r="A1" s="301"/>
      <c r="B1" s="302"/>
      <c r="C1" s="302"/>
      <c r="D1" s="303"/>
      <c r="E1" s="304"/>
      <c r="O1" s="305"/>
      <c r="P1" s="306"/>
    </row>
    <row r="2" spans="1:20" s="1" customFormat="1" ht="15.75">
      <c r="B2" s="468" t="s">
        <v>587</v>
      </c>
      <c r="C2" s="19"/>
    </row>
    <row r="3" spans="1:20" s="1" customFormat="1" ht="15">
      <c r="A3" s="20"/>
      <c r="B3" s="46"/>
    </row>
    <row r="4" spans="1:20" s="1" customFormat="1">
      <c r="A4" s="21"/>
      <c r="B4" s="22" t="s">
        <v>39</v>
      </c>
      <c r="C4" s="63">
        <f>P119</f>
        <v>0</v>
      </c>
      <c r="D4" s="3"/>
    </row>
    <row r="5" spans="1:20" s="300" customFormat="1">
      <c r="A5" s="307"/>
      <c r="B5" s="308"/>
      <c r="C5" s="308"/>
      <c r="E5" s="304"/>
      <c r="F5" s="311"/>
      <c r="G5" s="311"/>
      <c r="H5" s="311"/>
      <c r="I5" s="311"/>
      <c r="J5" s="311"/>
      <c r="K5" s="311"/>
      <c r="L5" s="305"/>
      <c r="M5" s="309"/>
      <c r="N5" s="309"/>
      <c r="P5" s="310"/>
    </row>
    <row r="6" spans="1:20" s="313" customFormat="1" ht="11.25">
      <c r="A6" s="665" t="s">
        <v>3</v>
      </c>
      <c r="B6" s="667" t="s">
        <v>7</v>
      </c>
      <c r="C6" s="312"/>
      <c r="D6" s="665" t="s">
        <v>5</v>
      </c>
      <c r="E6" s="670" t="s">
        <v>4</v>
      </c>
      <c r="F6" s="672" t="s">
        <v>16</v>
      </c>
      <c r="G6" s="672"/>
      <c r="H6" s="672"/>
      <c r="I6" s="672"/>
      <c r="J6" s="672"/>
      <c r="K6" s="672"/>
      <c r="L6" s="658" t="s">
        <v>17</v>
      </c>
      <c r="M6" s="659"/>
      <c r="N6" s="659"/>
      <c r="O6" s="659"/>
      <c r="P6" s="660"/>
    </row>
    <row r="7" spans="1:20" s="313" customFormat="1" ht="28.5">
      <c r="A7" s="666"/>
      <c r="B7" s="668"/>
      <c r="C7" s="314"/>
      <c r="D7" s="669"/>
      <c r="E7" s="671"/>
      <c r="F7" s="315" t="s">
        <v>327</v>
      </c>
      <c r="G7" s="316" t="s">
        <v>328</v>
      </c>
      <c r="H7" s="317" t="s">
        <v>329</v>
      </c>
      <c r="I7" s="318" t="s">
        <v>330</v>
      </c>
      <c r="J7" s="318" t="s">
        <v>331</v>
      </c>
      <c r="K7" s="317" t="s">
        <v>332</v>
      </c>
      <c r="L7" s="319" t="s">
        <v>333</v>
      </c>
      <c r="M7" s="320" t="s">
        <v>329</v>
      </c>
      <c r="N7" s="321" t="s">
        <v>330</v>
      </c>
      <c r="O7" s="321" t="s">
        <v>331</v>
      </c>
      <c r="P7" s="319" t="s">
        <v>334</v>
      </c>
    </row>
    <row r="8" spans="1:20" s="313" customFormat="1" ht="11.25">
      <c r="A8" s="322">
        <v>1</v>
      </c>
      <c r="B8" s="322">
        <v>2</v>
      </c>
      <c r="C8" s="322"/>
      <c r="D8" s="322">
        <f>B8+1</f>
        <v>3</v>
      </c>
      <c r="E8" s="322">
        <f>D8+1</f>
        <v>4</v>
      </c>
      <c r="F8" s="322">
        <f t="shared" ref="F8:P8" si="0">E8+1</f>
        <v>5</v>
      </c>
      <c r="G8" s="322">
        <f t="shared" si="0"/>
        <v>6</v>
      </c>
      <c r="H8" s="322">
        <f t="shared" si="0"/>
        <v>7</v>
      </c>
      <c r="I8" s="322">
        <f t="shared" si="0"/>
        <v>8</v>
      </c>
      <c r="J8" s="322">
        <f t="shared" si="0"/>
        <v>9</v>
      </c>
      <c r="K8" s="322">
        <f t="shared" si="0"/>
        <v>10</v>
      </c>
      <c r="L8" s="322">
        <f t="shared" si="0"/>
        <v>11</v>
      </c>
      <c r="M8" s="322">
        <f t="shared" si="0"/>
        <v>12</v>
      </c>
      <c r="N8" s="322">
        <f t="shared" si="0"/>
        <v>13</v>
      </c>
      <c r="O8" s="322">
        <f t="shared" si="0"/>
        <v>14</v>
      </c>
      <c r="P8" s="322">
        <f t="shared" si="0"/>
        <v>15</v>
      </c>
    </row>
    <row r="9" spans="1:20" s="323" customFormat="1" ht="15.75">
      <c r="A9" s="661" t="str">
        <f>B2</f>
        <v>Vilkmes skapju, dzīvnieku sprostu, operācijas galdu un citu Iekārtu pieslēgumi</v>
      </c>
      <c r="B9" s="662"/>
      <c r="C9" s="662"/>
      <c r="D9" s="662"/>
      <c r="E9" s="662"/>
      <c r="F9" s="662"/>
      <c r="G9" s="662"/>
      <c r="H9" s="662"/>
      <c r="I9" s="662"/>
      <c r="J9" s="662"/>
      <c r="K9" s="662"/>
      <c r="L9" s="662"/>
      <c r="M9" s="662"/>
      <c r="N9" s="662"/>
      <c r="O9" s="662"/>
      <c r="P9" s="663"/>
    </row>
    <row r="10" spans="1:20" s="331" customFormat="1">
      <c r="A10" s="324"/>
      <c r="B10" s="325" t="s">
        <v>335</v>
      </c>
      <c r="C10" s="325"/>
      <c r="D10" s="326"/>
      <c r="E10" s="327"/>
      <c r="F10" s="344"/>
      <c r="G10" s="344"/>
      <c r="H10" s="328"/>
      <c r="I10" s="329"/>
      <c r="J10" s="330"/>
      <c r="K10" s="328"/>
      <c r="L10" s="328"/>
      <c r="M10" s="328"/>
      <c r="N10" s="328"/>
      <c r="O10" s="328"/>
      <c r="P10" s="328"/>
    </row>
    <row r="11" spans="1:20" s="334" customFormat="1">
      <c r="A11" s="332"/>
      <c r="B11" s="333" t="s">
        <v>336</v>
      </c>
      <c r="C11" s="333"/>
      <c r="D11" s="326"/>
      <c r="E11" s="327"/>
      <c r="F11" s="344"/>
      <c r="G11" s="344"/>
      <c r="H11" s="328"/>
      <c r="I11" s="329"/>
      <c r="J11" s="330"/>
      <c r="K11" s="328"/>
      <c r="L11" s="328"/>
      <c r="M11" s="328"/>
      <c r="N11" s="328"/>
      <c r="O11" s="328"/>
      <c r="P11" s="328"/>
      <c r="Q11" s="460"/>
      <c r="R11" s="331"/>
      <c r="T11" s="331"/>
    </row>
    <row r="12" spans="1:20" s="334" customFormat="1">
      <c r="A12" s="332">
        <v>1</v>
      </c>
      <c r="B12" s="335" t="s">
        <v>337</v>
      </c>
      <c r="C12" s="335" t="s">
        <v>338</v>
      </c>
      <c r="D12" s="326" t="s">
        <v>299</v>
      </c>
      <c r="E12" s="327">
        <v>2</v>
      </c>
      <c r="F12" s="344"/>
      <c r="G12" s="344"/>
      <c r="H12" s="328"/>
      <c r="I12" s="329"/>
      <c r="J12" s="330"/>
      <c r="K12" s="328">
        <f t="shared" ref="K12:K75" si="1">H12+I12+J12</f>
        <v>0</v>
      </c>
      <c r="L12" s="328">
        <f t="shared" ref="L12:L75" si="2">ROUND(E12*F12,1)</f>
        <v>0</v>
      </c>
      <c r="M12" s="328">
        <f t="shared" ref="M12:M75" si="3">ROUND($E12*H12,2)</f>
        <v>0</v>
      </c>
      <c r="N12" s="328">
        <f t="shared" ref="N12:N75" si="4">ROUND(E12*I12,2)</f>
        <v>0</v>
      </c>
      <c r="O12" s="328">
        <f t="shared" ref="O12:O75" si="5">ROUND(E12*J12,2)</f>
        <v>0</v>
      </c>
      <c r="P12" s="328">
        <f t="shared" ref="P12:P75" si="6">M12+N12+O12</f>
        <v>0</v>
      </c>
      <c r="Q12" s="460"/>
      <c r="R12" s="331"/>
      <c r="T12" s="331"/>
    </row>
    <row r="13" spans="1:20" s="334" customFormat="1">
      <c r="A13" s="332">
        <v>2</v>
      </c>
      <c r="B13" s="335" t="s">
        <v>339</v>
      </c>
      <c r="C13" s="335" t="s">
        <v>338</v>
      </c>
      <c r="D13" s="326" t="s">
        <v>299</v>
      </c>
      <c r="E13" s="327">
        <v>2</v>
      </c>
      <c r="F13" s="344"/>
      <c r="G13" s="344"/>
      <c r="H13" s="328"/>
      <c r="I13" s="329"/>
      <c r="J13" s="330"/>
      <c r="K13" s="328">
        <f t="shared" si="1"/>
        <v>0</v>
      </c>
      <c r="L13" s="328">
        <f t="shared" si="2"/>
        <v>0</v>
      </c>
      <c r="M13" s="328">
        <f t="shared" si="3"/>
        <v>0</v>
      </c>
      <c r="N13" s="328">
        <f t="shared" si="4"/>
        <v>0</v>
      </c>
      <c r="O13" s="328">
        <f t="shared" si="5"/>
        <v>0</v>
      </c>
      <c r="P13" s="328">
        <f t="shared" si="6"/>
        <v>0</v>
      </c>
      <c r="R13" s="331"/>
      <c r="T13" s="331"/>
    </row>
    <row r="14" spans="1:20" s="334" customFormat="1">
      <c r="A14" s="332">
        <v>3</v>
      </c>
      <c r="B14" s="335" t="s">
        <v>339</v>
      </c>
      <c r="C14" s="335" t="s">
        <v>340</v>
      </c>
      <c r="D14" s="326" t="s">
        <v>299</v>
      </c>
      <c r="E14" s="327">
        <v>2</v>
      </c>
      <c r="F14" s="344"/>
      <c r="G14" s="344"/>
      <c r="H14" s="328"/>
      <c r="I14" s="329"/>
      <c r="J14" s="330"/>
      <c r="K14" s="328">
        <f t="shared" si="1"/>
        <v>0</v>
      </c>
      <c r="L14" s="328">
        <f t="shared" si="2"/>
        <v>0</v>
      </c>
      <c r="M14" s="328">
        <f t="shared" si="3"/>
        <v>0</v>
      </c>
      <c r="N14" s="328">
        <f t="shared" si="4"/>
        <v>0</v>
      </c>
      <c r="O14" s="328">
        <f t="shared" si="5"/>
        <v>0</v>
      </c>
      <c r="P14" s="328">
        <f t="shared" si="6"/>
        <v>0</v>
      </c>
      <c r="R14" s="331"/>
      <c r="T14" s="331"/>
    </row>
    <row r="15" spans="1:20" s="334" customFormat="1">
      <c r="A15" s="332">
        <v>4</v>
      </c>
      <c r="B15" s="335" t="s">
        <v>341</v>
      </c>
      <c r="C15" s="335" t="s">
        <v>338</v>
      </c>
      <c r="D15" s="326" t="s">
        <v>8</v>
      </c>
      <c r="E15" s="327">
        <v>10</v>
      </c>
      <c r="F15" s="344"/>
      <c r="G15" s="344"/>
      <c r="H15" s="328"/>
      <c r="I15" s="329"/>
      <c r="J15" s="330"/>
      <c r="K15" s="328">
        <f t="shared" si="1"/>
        <v>0</v>
      </c>
      <c r="L15" s="328">
        <f t="shared" si="2"/>
        <v>0</v>
      </c>
      <c r="M15" s="328">
        <f t="shared" si="3"/>
        <v>0</v>
      </c>
      <c r="N15" s="328">
        <f t="shared" si="4"/>
        <v>0</v>
      </c>
      <c r="O15" s="328">
        <f t="shared" si="5"/>
        <v>0</v>
      </c>
      <c r="P15" s="328">
        <f t="shared" si="6"/>
        <v>0</v>
      </c>
      <c r="R15" s="331"/>
      <c r="T15" s="331"/>
    </row>
    <row r="16" spans="1:20" s="334" customFormat="1">
      <c r="A16" s="332">
        <v>5</v>
      </c>
      <c r="B16" s="335" t="s">
        <v>341</v>
      </c>
      <c r="C16" s="335" t="s">
        <v>340</v>
      </c>
      <c r="D16" s="326" t="s">
        <v>8</v>
      </c>
      <c r="E16" s="327">
        <v>8</v>
      </c>
      <c r="F16" s="344"/>
      <c r="G16" s="344"/>
      <c r="H16" s="328"/>
      <c r="I16" s="329"/>
      <c r="J16" s="330"/>
      <c r="K16" s="328">
        <f t="shared" si="1"/>
        <v>0</v>
      </c>
      <c r="L16" s="328">
        <f t="shared" si="2"/>
        <v>0</v>
      </c>
      <c r="M16" s="328">
        <f t="shared" si="3"/>
        <v>0</v>
      </c>
      <c r="N16" s="328">
        <f t="shared" si="4"/>
        <v>0</v>
      </c>
      <c r="O16" s="328">
        <f t="shared" si="5"/>
        <v>0</v>
      </c>
      <c r="P16" s="328">
        <f t="shared" si="6"/>
        <v>0</v>
      </c>
      <c r="R16" s="331"/>
      <c r="T16" s="331"/>
    </row>
    <row r="17" spans="1:20" s="334" customFormat="1">
      <c r="A17" s="332">
        <v>6</v>
      </c>
      <c r="B17" s="335" t="s">
        <v>342</v>
      </c>
      <c r="C17" s="335" t="s">
        <v>343</v>
      </c>
      <c r="D17" s="326" t="s">
        <v>299</v>
      </c>
      <c r="E17" s="327">
        <v>2</v>
      </c>
      <c r="F17" s="344"/>
      <c r="G17" s="344"/>
      <c r="H17" s="328"/>
      <c r="I17" s="329"/>
      <c r="J17" s="330"/>
      <c r="K17" s="328">
        <f t="shared" si="1"/>
        <v>0</v>
      </c>
      <c r="L17" s="328">
        <f t="shared" si="2"/>
        <v>0</v>
      </c>
      <c r="M17" s="328">
        <f t="shared" si="3"/>
        <v>0</v>
      </c>
      <c r="N17" s="328">
        <f t="shared" si="4"/>
        <v>0</v>
      </c>
      <c r="O17" s="328">
        <f t="shared" si="5"/>
        <v>0</v>
      </c>
      <c r="P17" s="328">
        <f t="shared" si="6"/>
        <v>0</v>
      </c>
      <c r="R17" s="331"/>
      <c r="T17" s="331"/>
    </row>
    <row r="18" spans="1:20" s="334" customFormat="1">
      <c r="A18" s="332">
        <v>7</v>
      </c>
      <c r="B18" s="335" t="s">
        <v>344</v>
      </c>
      <c r="C18" s="335" t="s">
        <v>338</v>
      </c>
      <c r="D18" s="326" t="s">
        <v>8</v>
      </c>
      <c r="E18" s="327">
        <v>4</v>
      </c>
      <c r="F18" s="344"/>
      <c r="G18" s="344"/>
      <c r="H18" s="328"/>
      <c r="I18" s="329"/>
      <c r="J18" s="330"/>
      <c r="K18" s="328">
        <f t="shared" si="1"/>
        <v>0</v>
      </c>
      <c r="L18" s="328">
        <f t="shared" si="2"/>
        <v>0</v>
      </c>
      <c r="M18" s="328">
        <f t="shared" si="3"/>
        <v>0</v>
      </c>
      <c r="N18" s="328">
        <f t="shared" si="4"/>
        <v>0</v>
      </c>
      <c r="O18" s="328">
        <f t="shared" si="5"/>
        <v>0</v>
      </c>
      <c r="P18" s="328">
        <f t="shared" si="6"/>
        <v>0</v>
      </c>
      <c r="R18" s="331"/>
      <c r="T18" s="331"/>
    </row>
    <row r="19" spans="1:20" s="334" customFormat="1">
      <c r="A19" s="332"/>
      <c r="B19" s="333" t="s">
        <v>345</v>
      </c>
      <c r="C19" s="333"/>
      <c r="D19" s="326"/>
      <c r="E19" s="327"/>
      <c r="F19" s="344"/>
      <c r="G19" s="344"/>
      <c r="H19" s="328"/>
      <c r="I19" s="329"/>
      <c r="J19" s="330"/>
      <c r="K19" s="328"/>
      <c r="L19" s="328"/>
      <c r="M19" s="328"/>
      <c r="N19" s="328"/>
      <c r="O19" s="328"/>
      <c r="P19" s="328"/>
      <c r="R19" s="331"/>
      <c r="T19" s="331"/>
    </row>
    <row r="20" spans="1:20" s="334" customFormat="1">
      <c r="A20" s="332">
        <v>1</v>
      </c>
      <c r="B20" s="335" t="s">
        <v>337</v>
      </c>
      <c r="C20" s="335" t="s">
        <v>338</v>
      </c>
      <c r="D20" s="326" t="s">
        <v>299</v>
      </c>
      <c r="E20" s="327">
        <v>4</v>
      </c>
      <c r="F20" s="344"/>
      <c r="G20" s="344"/>
      <c r="H20" s="328"/>
      <c r="I20" s="329"/>
      <c r="J20" s="330"/>
      <c r="K20" s="328">
        <f t="shared" si="1"/>
        <v>0</v>
      </c>
      <c r="L20" s="328">
        <f t="shared" si="2"/>
        <v>0</v>
      </c>
      <c r="M20" s="328">
        <f t="shared" si="3"/>
        <v>0</v>
      </c>
      <c r="N20" s="328">
        <f t="shared" si="4"/>
        <v>0</v>
      </c>
      <c r="O20" s="328">
        <f t="shared" si="5"/>
        <v>0</v>
      </c>
      <c r="P20" s="328">
        <f t="shared" si="6"/>
        <v>0</v>
      </c>
      <c r="R20" s="331"/>
      <c r="T20" s="331"/>
    </row>
    <row r="21" spans="1:20" s="334" customFormat="1">
      <c r="A21" s="332">
        <v>2</v>
      </c>
      <c r="B21" s="335" t="s">
        <v>339</v>
      </c>
      <c r="C21" s="335" t="s">
        <v>338</v>
      </c>
      <c r="D21" s="336" t="s">
        <v>299</v>
      </c>
      <c r="E21" s="337">
        <v>15</v>
      </c>
      <c r="F21" s="344"/>
      <c r="G21" s="344"/>
      <c r="H21" s="328"/>
      <c r="I21" s="329"/>
      <c r="J21" s="330"/>
      <c r="K21" s="328">
        <f t="shared" si="1"/>
        <v>0</v>
      </c>
      <c r="L21" s="328">
        <f t="shared" si="2"/>
        <v>0</v>
      </c>
      <c r="M21" s="328">
        <f t="shared" si="3"/>
        <v>0</v>
      </c>
      <c r="N21" s="328">
        <f t="shared" si="4"/>
        <v>0</v>
      </c>
      <c r="O21" s="328">
        <f t="shared" si="5"/>
        <v>0</v>
      </c>
      <c r="P21" s="328">
        <f t="shared" si="6"/>
        <v>0</v>
      </c>
      <c r="R21" s="331"/>
      <c r="T21" s="331"/>
    </row>
    <row r="22" spans="1:20" s="334" customFormat="1">
      <c r="A22" s="332">
        <v>3</v>
      </c>
      <c r="B22" s="335" t="s">
        <v>341</v>
      </c>
      <c r="C22" s="335" t="s">
        <v>338</v>
      </c>
      <c r="D22" s="336" t="s">
        <v>8</v>
      </c>
      <c r="E22" s="337">
        <v>20</v>
      </c>
      <c r="F22" s="344"/>
      <c r="G22" s="344"/>
      <c r="H22" s="328"/>
      <c r="I22" s="329"/>
      <c r="J22" s="330"/>
      <c r="K22" s="328">
        <f t="shared" si="1"/>
        <v>0</v>
      </c>
      <c r="L22" s="328">
        <f t="shared" si="2"/>
        <v>0</v>
      </c>
      <c r="M22" s="328">
        <f t="shared" si="3"/>
        <v>0</v>
      </c>
      <c r="N22" s="328">
        <f t="shared" si="4"/>
        <v>0</v>
      </c>
      <c r="O22" s="328">
        <f t="shared" si="5"/>
        <v>0</v>
      </c>
      <c r="P22" s="328">
        <f t="shared" si="6"/>
        <v>0</v>
      </c>
      <c r="R22" s="331"/>
      <c r="T22" s="331"/>
    </row>
    <row r="23" spans="1:20" s="334" customFormat="1">
      <c r="A23" s="332">
        <v>4</v>
      </c>
      <c r="B23" s="335" t="s">
        <v>344</v>
      </c>
      <c r="C23" s="335" t="s">
        <v>338</v>
      </c>
      <c r="D23" s="336" t="s">
        <v>8</v>
      </c>
      <c r="E23" s="337">
        <v>12</v>
      </c>
      <c r="F23" s="344"/>
      <c r="G23" s="344"/>
      <c r="H23" s="328"/>
      <c r="I23" s="329"/>
      <c r="J23" s="330"/>
      <c r="K23" s="328">
        <f t="shared" si="1"/>
        <v>0</v>
      </c>
      <c r="L23" s="328">
        <f t="shared" si="2"/>
        <v>0</v>
      </c>
      <c r="M23" s="328">
        <f t="shared" si="3"/>
        <v>0</v>
      </c>
      <c r="N23" s="328">
        <f t="shared" si="4"/>
        <v>0</v>
      </c>
      <c r="O23" s="328">
        <f t="shared" si="5"/>
        <v>0</v>
      </c>
      <c r="P23" s="328">
        <f t="shared" si="6"/>
        <v>0</v>
      </c>
      <c r="R23" s="331"/>
      <c r="T23" s="331"/>
    </row>
    <row r="24" spans="1:20" s="334" customFormat="1">
      <c r="A24" s="332"/>
      <c r="B24" s="333" t="s">
        <v>346</v>
      </c>
      <c r="C24" s="333"/>
      <c r="D24" s="336"/>
      <c r="E24" s="337"/>
      <c r="F24" s="344"/>
      <c r="G24" s="344"/>
      <c r="H24" s="328"/>
      <c r="I24" s="329"/>
      <c r="J24" s="330"/>
      <c r="K24" s="328"/>
      <c r="L24" s="328"/>
      <c r="M24" s="328"/>
      <c r="N24" s="328"/>
      <c r="O24" s="328"/>
      <c r="P24" s="328"/>
      <c r="R24" s="331"/>
      <c r="T24" s="331"/>
    </row>
    <row r="25" spans="1:20" s="334" customFormat="1" ht="12.75" customHeight="1">
      <c r="A25" s="332">
        <v>1</v>
      </c>
      <c r="B25" s="335" t="s">
        <v>347</v>
      </c>
      <c r="C25" s="335" t="s">
        <v>338</v>
      </c>
      <c r="D25" s="336" t="s">
        <v>8</v>
      </c>
      <c r="E25" s="337">
        <v>6</v>
      </c>
      <c r="F25" s="344"/>
      <c r="G25" s="344"/>
      <c r="H25" s="328"/>
      <c r="I25" s="329"/>
      <c r="J25" s="330"/>
      <c r="K25" s="328">
        <f t="shared" si="1"/>
        <v>0</v>
      </c>
      <c r="L25" s="328">
        <f t="shared" si="2"/>
        <v>0</v>
      </c>
      <c r="M25" s="328">
        <f t="shared" si="3"/>
        <v>0</v>
      </c>
      <c r="N25" s="328">
        <f t="shared" si="4"/>
        <v>0</v>
      </c>
      <c r="O25" s="328">
        <f t="shared" si="5"/>
        <v>0</v>
      </c>
      <c r="P25" s="328">
        <f t="shared" si="6"/>
        <v>0</v>
      </c>
      <c r="R25" s="331"/>
      <c r="T25" s="331"/>
    </row>
    <row r="26" spans="1:20" s="338" customFormat="1">
      <c r="A26" s="332">
        <v>2</v>
      </c>
      <c r="B26" s="335" t="s">
        <v>344</v>
      </c>
      <c r="C26" s="335" t="s">
        <v>348</v>
      </c>
      <c r="D26" s="336" t="s">
        <v>8</v>
      </c>
      <c r="E26" s="336">
        <v>4</v>
      </c>
      <c r="F26" s="344"/>
      <c r="G26" s="344"/>
      <c r="H26" s="328"/>
      <c r="I26" s="329"/>
      <c r="J26" s="330"/>
      <c r="K26" s="328">
        <f t="shared" si="1"/>
        <v>0</v>
      </c>
      <c r="L26" s="328">
        <f t="shared" si="2"/>
        <v>0</v>
      </c>
      <c r="M26" s="328">
        <f t="shared" si="3"/>
        <v>0</v>
      </c>
      <c r="N26" s="328">
        <f t="shared" si="4"/>
        <v>0</v>
      </c>
      <c r="O26" s="328">
        <f t="shared" si="5"/>
        <v>0</v>
      </c>
      <c r="P26" s="328">
        <f t="shared" si="6"/>
        <v>0</v>
      </c>
      <c r="Q26" s="334"/>
    </row>
    <row r="27" spans="1:20" s="334" customFormat="1">
      <c r="A27" s="332">
        <v>3</v>
      </c>
      <c r="B27" s="335" t="s">
        <v>344</v>
      </c>
      <c r="C27" s="335" t="s">
        <v>338</v>
      </c>
      <c r="D27" s="326" t="s">
        <v>8</v>
      </c>
      <c r="E27" s="327">
        <v>10</v>
      </c>
      <c r="F27" s="344"/>
      <c r="G27" s="344"/>
      <c r="H27" s="328"/>
      <c r="I27" s="329"/>
      <c r="J27" s="330"/>
      <c r="K27" s="328">
        <f t="shared" si="1"/>
        <v>0</v>
      </c>
      <c r="L27" s="328">
        <f t="shared" si="2"/>
        <v>0</v>
      </c>
      <c r="M27" s="328">
        <f t="shared" si="3"/>
        <v>0</v>
      </c>
      <c r="N27" s="328">
        <f t="shared" si="4"/>
        <v>0</v>
      </c>
      <c r="O27" s="328">
        <f t="shared" si="5"/>
        <v>0</v>
      </c>
      <c r="P27" s="328">
        <f t="shared" si="6"/>
        <v>0</v>
      </c>
      <c r="R27" s="331"/>
      <c r="T27" s="331"/>
    </row>
    <row r="28" spans="1:20" s="334" customFormat="1">
      <c r="A28" s="332">
        <v>4</v>
      </c>
      <c r="B28" s="335" t="s">
        <v>349</v>
      </c>
      <c r="C28" s="335" t="s">
        <v>350</v>
      </c>
      <c r="D28" s="326" t="s">
        <v>299</v>
      </c>
      <c r="E28" s="327">
        <v>4</v>
      </c>
      <c r="F28" s="344"/>
      <c r="G28" s="344"/>
      <c r="H28" s="328"/>
      <c r="I28" s="329"/>
      <c r="J28" s="330"/>
      <c r="K28" s="328">
        <f t="shared" si="1"/>
        <v>0</v>
      </c>
      <c r="L28" s="328">
        <f t="shared" si="2"/>
        <v>0</v>
      </c>
      <c r="M28" s="328">
        <f t="shared" si="3"/>
        <v>0</v>
      </c>
      <c r="N28" s="328">
        <f t="shared" si="4"/>
        <v>0</v>
      </c>
      <c r="O28" s="328">
        <f t="shared" si="5"/>
        <v>0</v>
      </c>
      <c r="P28" s="328">
        <f t="shared" si="6"/>
        <v>0</v>
      </c>
      <c r="R28" s="331"/>
      <c r="T28" s="331"/>
    </row>
    <row r="29" spans="1:20" s="334" customFormat="1">
      <c r="A29" s="332">
        <v>5</v>
      </c>
      <c r="B29" s="335" t="s">
        <v>341</v>
      </c>
      <c r="C29" s="335" t="s">
        <v>338</v>
      </c>
      <c r="D29" s="326" t="s">
        <v>8</v>
      </c>
      <c r="E29" s="327">
        <v>16</v>
      </c>
      <c r="F29" s="344"/>
      <c r="G29" s="344"/>
      <c r="H29" s="328"/>
      <c r="I29" s="329"/>
      <c r="J29" s="330"/>
      <c r="K29" s="328">
        <f t="shared" si="1"/>
        <v>0</v>
      </c>
      <c r="L29" s="328">
        <f t="shared" si="2"/>
        <v>0</v>
      </c>
      <c r="M29" s="328">
        <f t="shared" si="3"/>
        <v>0</v>
      </c>
      <c r="N29" s="328">
        <f t="shared" si="4"/>
        <v>0</v>
      </c>
      <c r="O29" s="328">
        <f t="shared" si="5"/>
        <v>0</v>
      </c>
      <c r="P29" s="328">
        <f t="shared" si="6"/>
        <v>0</v>
      </c>
      <c r="R29" s="331"/>
      <c r="T29" s="331"/>
    </row>
    <row r="30" spans="1:20" s="334" customFormat="1">
      <c r="A30" s="332">
        <v>6</v>
      </c>
      <c r="B30" s="335" t="s">
        <v>351</v>
      </c>
      <c r="C30" s="335" t="s">
        <v>348</v>
      </c>
      <c r="D30" s="326" t="s">
        <v>299</v>
      </c>
      <c r="E30" s="327">
        <v>2</v>
      </c>
      <c r="F30" s="344"/>
      <c r="G30" s="344"/>
      <c r="H30" s="328"/>
      <c r="I30" s="329"/>
      <c r="J30" s="330"/>
      <c r="K30" s="328">
        <f t="shared" si="1"/>
        <v>0</v>
      </c>
      <c r="L30" s="328">
        <f t="shared" si="2"/>
        <v>0</v>
      </c>
      <c r="M30" s="328">
        <f t="shared" si="3"/>
        <v>0</v>
      </c>
      <c r="N30" s="328">
        <f t="shared" si="4"/>
        <v>0</v>
      </c>
      <c r="O30" s="328">
        <f t="shared" si="5"/>
        <v>0</v>
      </c>
      <c r="P30" s="328">
        <f t="shared" si="6"/>
        <v>0</v>
      </c>
      <c r="R30" s="331"/>
      <c r="T30" s="331"/>
    </row>
    <row r="31" spans="1:20" s="334" customFormat="1">
      <c r="A31" s="332">
        <v>7</v>
      </c>
      <c r="B31" s="335" t="s">
        <v>342</v>
      </c>
      <c r="C31" s="335" t="s">
        <v>352</v>
      </c>
      <c r="D31" s="326" t="s">
        <v>299</v>
      </c>
      <c r="E31" s="327">
        <v>2</v>
      </c>
      <c r="F31" s="344"/>
      <c r="G31" s="344"/>
      <c r="H31" s="328"/>
      <c r="I31" s="329"/>
      <c r="J31" s="330"/>
      <c r="K31" s="328">
        <f t="shared" si="1"/>
        <v>0</v>
      </c>
      <c r="L31" s="328">
        <f t="shared" si="2"/>
        <v>0</v>
      </c>
      <c r="M31" s="328">
        <f t="shared" si="3"/>
        <v>0</v>
      </c>
      <c r="N31" s="328">
        <f t="shared" si="4"/>
        <v>0</v>
      </c>
      <c r="O31" s="328">
        <f t="shared" si="5"/>
        <v>0</v>
      </c>
      <c r="P31" s="328">
        <f t="shared" si="6"/>
        <v>0</v>
      </c>
      <c r="R31" s="331"/>
      <c r="T31" s="331"/>
    </row>
    <row r="32" spans="1:20" s="334" customFormat="1">
      <c r="A32" s="332">
        <v>8</v>
      </c>
      <c r="B32" s="335" t="s">
        <v>351</v>
      </c>
      <c r="C32" s="335" t="s">
        <v>353</v>
      </c>
      <c r="D32" s="326" t="s">
        <v>299</v>
      </c>
      <c r="E32" s="327">
        <v>2</v>
      </c>
      <c r="F32" s="344"/>
      <c r="G32" s="344"/>
      <c r="H32" s="328"/>
      <c r="I32" s="329"/>
      <c r="J32" s="330"/>
      <c r="K32" s="328">
        <f t="shared" si="1"/>
        <v>0</v>
      </c>
      <c r="L32" s="328">
        <f t="shared" si="2"/>
        <v>0</v>
      </c>
      <c r="M32" s="328">
        <f t="shared" si="3"/>
        <v>0</v>
      </c>
      <c r="N32" s="328">
        <f t="shared" si="4"/>
        <v>0</v>
      </c>
      <c r="O32" s="328">
        <f t="shared" si="5"/>
        <v>0</v>
      </c>
      <c r="P32" s="328">
        <f t="shared" si="6"/>
        <v>0</v>
      </c>
      <c r="R32" s="331"/>
      <c r="T32" s="331"/>
    </row>
    <row r="33" spans="1:20" s="334" customFormat="1">
      <c r="A33" s="332">
        <v>9</v>
      </c>
      <c r="B33" s="335" t="s">
        <v>339</v>
      </c>
      <c r="C33" s="335" t="s">
        <v>338</v>
      </c>
      <c r="D33" s="326" t="s">
        <v>299</v>
      </c>
      <c r="E33" s="327">
        <v>4</v>
      </c>
      <c r="F33" s="344"/>
      <c r="G33" s="344"/>
      <c r="H33" s="328"/>
      <c r="I33" s="329"/>
      <c r="J33" s="330"/>
      <c r="K33" s="328">
        <f t="shared" si="1"/>
        <v>0</v>
      </c>
      <c r="L33" s="328">
        <f t="shared" si="2"/>
        <v>0</v>
      </c>
      <c r="M33" s="328">
        <f t="shared" si="3"/>
        <v>0</v>
      </c>
      <c r="N33" s="328">
        <f t="shared" si="4"/>
        <v>0</v>
      </c>
      <c r="O33" s="328">
        <f t="shared" si="5"/>
        <v>0</v>
      </c>
      <c r="P33" s="328">
        <f t="shared" si="6"/>
        <v>0</v>
      </c>
      <c r="R33" s="331"/>
      <c r="T33" s="331"/>
    </row>
    <row r="34" spans="1:20" s="334" customFormat="1">
      <c r="A34" s="332">
        <v>10</v>
      </c>
      <c r="B34" s="335" t="s">
        <v>337</v>
      </c>
      <c r="C34" s="335" t="s">
        <v>338</v>
      </c>
      <c r="D34" s="326" t="s">
        <v>299</v>
      </c>
      <c r="E34" s="327">
        <v>2</v>
      </c>
      <c r="F34" s="344"/>
      <c r="G34" s="344"/>
      <c r="H34" s="328"/>
      <c r="I34" s="329"/>
      <c r="J34" s="330"/>
      <c r="K34" s="328">
        <f t="shared" si="1"/>
        <v>0</v>
      </c>
      <c r="L34" s="328">
        <f t="shared" si="2"/>
        <v>0</v>
      </c>
      <c r="M34" s="328">
        <f t="shared" si="3"/>
        <v>0</v>
      </c>
      <c r="N34" s="328">
        <f t="shared" si="4"/>
        <v>0</v>
      </c>
      <c r="O34" s="328">
        <f t="shared" si="5"/>
        <v>0</v>
      </c>
      <c r="P34" s="328">
        <f t="shared" si="6"/>
        <v>0</v>
      </c>
      <c r="R34" s="331"/>
      <c r="T34" s="331"/>
    </row>
    <row r="35" spans="1:20" s="334" customFormat="1" ht="13.5" customHeight="1">
      <c r="A35" s="332"/>
      <c r="B35" s="333" t="s">
        <v>354</v>
      </c>
      <c r="C35" s="333"/>
      <c r="D35" s="326"/>
      <c r="E35" s="327"/>
      <c r="F35" s="344"/>
      <c r="G35" s="344"/>
      <c r="H35" s="328"/>
      <c r="I35" s="329"/>
      <c r="J35" s="330"/>
      <c r="K35" s="328"/>
      <c r="L35" s="328"/>
      <c r="M35" s="328"/>
      <c r="N35" s="328"/>
      <c r="O35" s="328"/>
      <c r="P35" s="328"/>
      <c r="R35" s="331"/>
      <c r="T35" s="331"/>
    </row>
    <row r="36" spans="1:20" s="331" customFormat="1">
      <c r="A36" s="332">
        <v>1</v>
      </c>
      <c r="B36" s="335" t="s">
        <v>344</v>
      </c>
      <c r="C36" s="335" t="s">
        <v>348</v>
      </c>
      <c r="D36" s="326" t="s">
        <v>8</v>
      </c>
      <c r="E36" s="327">
        <v>8</v>
      </c>
      <c r="F36" s="344"/>
      <c r="G36" s="344"/>
      <c r="H36" s="328"/>
      <c r="I36" s="329"/>
      <c r="J36" s="330"/>
      <c r="K36" s="328">
        <f t="shared" si="1"/>
        <v>0</v>
      </c>
      <c r="L36" s="328">
        <f t="shared" si="2"/>
        <v>0</v>
      </c>
      <c r="M36" s="328">
        <f t="shared" si="3"/>
        <v>0</v>
      </c>
      <c r="N36" s="328">
        <f t="shared" si="4"/>
        <v>0</v>
      </c>
      <c r="O36" s="328">
        <f t="shared" si="5"/>
        <v>0</v>
      </c>
      <c r="P36" s="328">
        <f t="shared" si="6"/>
        <v>0</v>
      </c>
      <c r="Q36" s="334"/>
    </row>
    <row r="37" spans="1:20" s="334" customFormat="1">
      <c r="A37" s="332">
        <v>2</v>
      </c>
      <c r="B37" s="335" t="s">
        <v>344</v>
      </c>
      <c r="C37" s="335" t="s">
        <v>338</v>
      </c>
      <c r="D37" s="326" t="s">
        <v>8</v>
      </c>
      <c r="E37" s="327">
        <v>8</v>
      </c>
      <c r="F37" s="344"/>
      <c r="G37" s="344"/>
      <c r="H37" s="328"/>
      <c r="I37" s="329"/>
      <c r="J37" s="330"/>
      <c r="K37" s="328">
        <f t="shared" si="1"/>
        <v>0</v>
      </c>
      <c r="L37" s="328">
        <f t="shared" si="2"/>
        <v>0</v>
      </c>
      <c r="M37" s="328">
        <f t="shared" si="3"/>
        <v>0</v>
      </c>
      <c r="N37" s="328">
        <f t="shared" si="4"/>
        <v>0</v>
      </c>
      <c r="O37" s="328">
        <f t="shared" si="5"/>
        <v>0</v>
      </c>
      <c r="P37" s="328">
        <f t="shared" si="6"/>
        <v>0</v>
      </c>
      <c r="R37" s="331"/>
      <c r="T37" s="331"/>
    </row>
    <row r="38" spans="1:20" s="334" customFormat="1">
      <c r="A38" s="332">
        <v>3</v>
      </c>
      <c r="B38" s="335" t="s">
        <v>339</v>
      </c>
      <c r="C38" s="335" t="s">
        <v>348</v>
      </c>
      <c r="D38" s="326" t="s">
        <v>299</v>
      </c>
      <c r="E38" s="327">
        <v>4</v>
      </c>
      <c r="F38" s="344"/>
      <c r="G38" s="344"/>
      <c r="H38" s="328"/>
      <c r="I38" s="329"/>
      <c r="J38" s="330"/>
      <c r="K38" s="328">
        <f t="shared" si="1"/>
        <v>0</v>
      </c>
      <c r="L38" s="328">
        <f t="shared" si="2"/>
        <v>0</v>
      </c>
      <c r="M38" s="328">
        <f t="shared" si="3"/>
        <v>0</v>
      </c>
      <c r="N38" s="328">
        <f t="shared" si="4"/>
        <v>0</v>
      </c>
      <c r="O38" s="328">
        <f t="shared" si="5"/>
        <v>0</v>
      </c>
      <c r="P38" s="328">
        <f t="shared" si="6"/>
        <v>0</v>
      </c>
      <c r="R38" s="331"/>
      <c r="T38" s="331"/>
    </row>
    <row r="39" spans="1:20" s="334" customFormat="1">
      <c r="A39" s="332">
        <v>4</v>
      </c>
      <c r="B39" s="335" t="s">
        <v>339</v>
      </c>
      <c r="C39" s="335" t="s">
        <v>338</v>
      </c>
      <c r="D39" s="326" t="s">
        <v>299</v>
      </c>
      <c r="E39" s="327">
        <v>4</v>
      </c>
      <c r="F39" s="344"/>
      <c r="G39" s="344"/>
      <c r="H39" s="328"/>
      <c r="I39" s="329"/>
      <c r="J39" s="330"/>
      <c r="K39" s="328">
        <f t="shared" si="1"/>
        <v>0</v>
      </c>
      <c r="L39" s="328">
        <f t="shared" si="2"/>
        <v>0</v>
      </c>
      <c r="M39" s="328">
        <f t="shared" si="3"/>
        <v>0</v>
      </c>
      <c r="N39" s="328">
        <f t="shared" si="4"/>
        <v>0</v>
      </c>
      <c r="O39" s="328">
        <f t="shared" si="5"/>
        <v>0</v>
      </c>
      <c r="P39" s="328">
        <f t="shared" si="6"/>
        <v>0</v>
      </c>
      <c r="R39" s="331"/>
      <c r="T39" s="331"/>
    </row>
    <row r="40" spans="1:20" s="334" customFormat="1">
      <c r="A40" s="332">
        <v>5</v>
      </c>
      <c r="B40" s="335" t="s">
        <v>355</v>
      </c>
      <c r="C40" s="335" t="s">
        <v>356</v>
      </c>
      <c r="D40" s="326" t="s">
        <v>299</v>
      </c>
      <c r="E40" s="327">
        <v>4</v>
      </c>
      <c r="F40" s="344"/>
      <c r="G40" s="344"/>
      <c r="H40" s="328"/>
      <c r="I40" s="329"/>
      <c r="J40" s="330"/>
      <c r="K40" s="328">
        <f t="shared" si="1"/>
        <v>0</v>
      </c>
      <c r="L40" s="328">
        <f t="shared" si="2"/>
        <v>0</v>
      </c>
      <c r="M40" s="328">
        <f t="shared" si="3"/>
        <v>0</v>
      </c>
      <c r="N40" s="328">
        <f t="shared" si="4"/>
        <v>0</v>
      </c>
      <c r="O40" s="328">
        <f t="shared" si="5"/>
        <v>0</v>
      </c>
      <c r="P40" s="328">
        <f t="shared" si="6"/>
        <v>0</v>
      </c>
      <c r="R40" s="331"/>
      <c r="T40" s="331"/>
    </row>
    <row r="41" spans="1:20" s="334" customFormat="1">
      <c r="A41" s="332">
        <v>6</v>
      </c>
      <c r="B41" s="335" t="s">
        <v>349</v>
      </c>
      <c r="C41" s="335" t="s">
        <v>357</v>
      </c>
      <c r="D41" s="326" t="s">
        <v>299</v>
      </c>
      <c r="E41" s="327">
        <v>4</v>
      </c>
      <c r="F41" s="344"/>
      <c r="G41" s="344"/>
      <c r="H41" s="328"/>
      <c r="I41" s="329"/>
      <c r="J41" s="330"/>
      <c r="K41" s="328">
        <f t="shared" si="1"/>
        <v>0</v>
      </c>
      <c r="L41" s="328">
        <f t="shared" si="2"/>
        <v>0</v>
      </c>
      <c r="M41" s="328">
        <f t="shared" si="3"/>
        <v>0</v>
      </c>
      <c r="N41" s="328">
        <f t="shared" si="4"/>
        <v>0</v>
      </c>
      <c r="O41" s="328">
        <f t="shared" si="5"/>
        <v>0</v>
      </c>
      <c r="P41" s="328">
        <f t="shared" si="6"/>
        <v>0</v>
      </c>
      <c r="R41" s="331"/>
      <c r="T41" s="331"/>
    </row>
    <row r="42" spans="1:20" s="334" customFormat="1">
      <c r="A42" s="332">
        <v>7</v>
      </c>
      <c r="B42" s="335" t="s">
        <v>349</v>
      </c>
      <c r="C42" s="335" t="s">
        <v>350</v>
      </c>
      <c r="D42" s="326" t="s">
        <v>299</v>
      </c>
      <c r="E42" s="327">
        <v>4</v>
      </c>
      <c r="F42" s="344"/>
      <c r="G42" s="344"/>
      <c r="H42" s="328"/>
      <c r="I42" s="329"/>
      <c r="J42" s="330"/>
      <c r="K42" s="328">
        <f t="shared" si="1"/>
        <v>0</v>
      </c>
      <c r="L42" s="328">
        <f t="shared" si="2"/>
        <v>0</v>
      </c>
      <c r="M42" s="328">
        <f t="shared" si="3"/>
        <v>0</v>
      </c>
      <c r="N42" s="328">
        <f t="shared" si="4"/>
        <v>0</v>
      </c>
      <c r="O42" s="328">
        <f t="shared" si="5"/>
        <v>0</v>
      </c>
      <c r="P42" s="328">
        <f t="shared" si="6"/>
        <v>0</v>
      </c>
      <c r="R42" s="331"/>
      <c r="T42" s="331"/>
    </row>
    <row r="43" spans="1:20" s="334" customFormat="1">
      <c r="A43" s="332">
        <v>8</v>
      </c>
      <c r="B43" s="335" t="s">
        <v>341</v>
      </c>
      <c r="C43" s="335" t="s">
        <v>338</v>
      </c>
      <c r="D43" s="326" t="s">
        <v>8</v>
      </c>
      <c r="E43" s="327">
        <v>6</v>
      </c>
      <c r="F43" s="344"/>
      <c r="G43" s="344"/>
      <c r="H43" s="328"/>
      <c r="I43" s="329"/>
      <c r="J43" s="330"/>
      <c r="K43" s="328">
        <f t="shared" si="1"/>
        <v>0</v>
      </c>
      <c r="L43" s="328">
        <f t="shared" si="2"/>
        <v>0</v>
      </c>
      <c r="M43" s="328">
        <f t="shared" si="3"/>
        <v>0</v>
      </c>
      <c r="N43" s="328">
        <f t="shared" si="4"/>
        <v>0</v>
      </c>
      <c r="O43" s="328">
        <f t="shared" si="5"/>
        <v>0</v>
      </c>
      <c r="P43" s="328">
        <f t="shared" si="6"/>
        <v>0</v>
      </c>
      <c r="R43" s="331"/>
      <c r="T43" s="331"/>
    </row>
    <row r="44" spans="1:20" s="334" customFormat="1">
      <c r="A44" s="332"/>
      <c r="B44" s="333" t="s">
        <v>358</v>
      </c>
      <c r="C44" s="333"/>
      <c r="D44" s="326"/>
      <c r="E44" s="327"/>
      <c r="F44" s="344"/>
      <c r="G44" s="344"/>
      <c r="H44" s="328"/>
      <c r="I44" s="329"/>
      <c r="J44" s="330"/>
      <c r="K44" s="328"/>
      <c r="L44" s="328"/>
      <c r="M44" s="328"/>
      <c r="N44" s="328"/>
      <c r="O44" s="328"/>
      <c r="P44" s="328"/>
      <c r="R44" s="331"/>
      <c r="T44" s="331"/>
    </row>
    <row r="45" spans="1:20" s="334" customFormat="1">
      <c r="A45" s="332">
        <v>1</v>
      </c>
      <c r="B45" s="335" t="s">
        <v>341</v>
      </c>
      <c r="C45" s="335" t="s">
        <v>340</v>
      </c>
      <c r="D45" s="326" t="s">
        <v>8</v>
      </c>
      <c r="E45" s="327">
        <v>6</v>
      </c>
      <c r="F45" s="344"/>
      <c r="G45" s="344"/>
      <c r="H45" s="328"/>
      <c r="I45" s="329"/>
      <c r="J45" s="330"/>
      <c r="K45" s="328">
        <f t="shared" si="1"/>
        <v>0</v>
      </c>
      <c r="L45" s="328">
        <f t="shared" si="2"/>
        <v>0</v>
      </c>
      <c r="M45" s="328">
        <f t="shared" si="3"/>
        <v>0</v>
      </c>
      <c r="N45" s="328">
        <f t="shared" si="4"/>
        <v>0</v>
      </c>
      <c r="O45" s="328">
        <f t="shared" si="5"/>
        <v>0</v>
      </c>
      <c r="P45" s="328">
        <f t="shared" si="6"/>
        <v>0</v>
      </c>
      <c r="R45" s="331"/>
      <c r="T45" s="331"/>
    </row>
    <row r="46" spans="1:20" s="334" customFormat="1">
      <c r="A46" s="332">
        <v>2</v>
      </c>
      <c r="B46" s="335" t="s">
        <v>341</v>
      </c>
      <c r="C46" s="335" t="s">
        <v>359</v>
      </c>
      <c r="D46" s="326" t="s">
        <v>8</v>
      </c>
      <c r="E46" s="327">
        <v>2</v>
      </c>
      <c r="F46" s="344"/>
      <c r="G46" s="344"/>
      <c r="H46" s="328"/>
      <c r="I46" s="329"/>
      <c r="J46" s="330"/>
      <c r="K46" s="328">
        <f t="shared" si="1"/>
        <v>0</v>
      </c>
      <c r="L46" s="328">
        <f t="shared" si="2"/>
        <v>0</v>
      </c>
      <c r="M46" s="328">
        <f t="shared" si="3"/>
        <v>0</v>
      </c>
      <c r="N46" s="328">
        <f t="shared" si="4"/>
        <v>0</v>
      </c>
      <c r="O46" s="328">
        <f t="shared" si="5"/>
        <v>0</v>
      </c>
      <c r="P46" s="328">
        <f t="shared" si="6"/>
        <v>0</v>
      </c>
      <c r="R46" s="331"/>
      <c r="T46" s="331"/>
    </row>
    <row r="47" spans="1:20" s="334" customFormat="1">
      <c r="A47" s="332">
        <v>3</v>
      </c>
      <c r="B47" s="335" t="s">
        <v>344</v>
      </c>
      <c r="C47" s="335" t="s">
        <v>359</v>
      </c>
      <c r="D47" s="336" t="s">
        <v>8</v>
      </c>
      <c r="E47" s="337">
        <v>3</v>
      </c>
      <c r="F47" s="344"/>
      <c r="G47" s="344"/>
      <c r="H47" s="328"/>
      <c r="I47" s="329"/>
      <c r="J47" s="330"/>
      <c r="K47" s="328">
        <f t="shared" si="1"/>
        <v>0</v>
      </c>
      <c r="L47" s="328">
        <f t="shared" si="2"/>
        <v>0</v>
      </c>
      <c r="M47" s="328">
        <f t="shared" si="3"/>
        <v>0</v>
      </c>
      <c r="N47" s="328">
        <f t="shared" si="4"/>
        <v>0</v>
      </c>
      <c r="O47" s="328">
        <f t="shared" si="5"/>
        <v>0</v>
      </c>
      <c r="P47" s="328">
        <f t="shared" si="6"/>
        <v>0</v>
      </c>
      <c r="R47" s="331"/>
      <c r="T47" s="331"/>
    </row>
    <row r="48" spans="1:20" s="334" customFormat="1">
      <c r="A48" s="332"/>
      <c r="B48" s="333" t="s">
        <v>360</v>
      </c>
      <c r="C48" s="333"/>
      <c r="D48" s="336"/>
      <c r="E48" s="337"/>
      <c r="F48" s="344"/>
      <c r="G48" s="344"/>
      <c r="H48" s="328"/>
      <c r="I48" s="329"/>
      <c r="J48" s="330"/>
      <c r="K48" s="328"/>
      <c r="L48" s="328"/>
      <c r="M48" s="328"/>
      <c r="N48" s="328"/>
      <c r="O48" s="328"/>
      <c r="P48" s="328"/>
      <c r="R48" s="331"/>
      <c r="T48" s="331"/>
    </row>
    <row r="49" spans="1:20" s="334" customFormat="1">
      <c r="A49" s="332">
        <v>1</v>
      </c>
      <c r="B49" s="335" t="s">
        <v>361</v>
      </c>
      <c r="C49" s="335" t="s">
        <v>340</v>
      </c>
      <c r="D49" s="336" t="s">
        <v>299</v>
      </c>
      <c r="E49" s="337">
        <v>1</v>
      </c>
      <c r="F49" s="344"/>
      <c r="G49" s="344"/>
      <c r="H49" s="328"/>
      <c r="I49" s="329"/>
      <c r="J49" s="330"/>
      <c r="K49" s="328">
        <f t="shared" si="1"/>
        <v>0</v>
      </c>
      <c r="L49" s="328">
        <f t="shared" si="2"/>
        <v>0</v>
      </c>
      <c r="M49" s="328">
        <f t="shared" si="3"/>
        <v>0</v>
      </c>
      <c r="N49" s="328">
        <f t="shared" si="4"/>
        <v>0</v>
      </c>
      <c r="O49" s="328">
        <f t="shared" si="5"/>
        <v>0</v>
      </c>
      <c r="P49" s="328">
        <f t="shared" si="6"/>
        <v>0</v>
      </c>
      <c r="R49" s="331"/>
      <c r="T49" s="331"/>
    </row>
    <row r="50" spans="1:20" s="334" customFormat="1">
      <c r="A50" s="332">
        <v>2</v>
      </c>
      <c r="B50" s="335" t="s">
        <v>339</v>
      </c>
      <c r="C50" s="335" t="s">
        <v>338</v>
      </c>
      <c r="D50" s="336" t="s">
        <v>299</v>
      </c>
      <c r="E50" s="337">
        <v>2</v>
      </c>
      <c r="F50" s="344"/>
      <c r="G50" s="344"/>
      <c r="H50" s="328"/>
      <c r="I50" s="329"/>
      <c r="J50" s="330"/>
      <c r="K50" s="328">
        <f t="shared" si="1"/>
        <v>0</v>
      </c>
      <c r="L50" s="328">
        <f t="shared" si="2"/>
        <v>0</v>
      </c>
      <c r="M50" s="328">
        <f t="shared" si="3"/>
        <v>0</v>
      </c>
      <c r="N50" s="328">
        <f t="shared" si="4"/>
        <v>0</v>
      </c>
      <c r="O50" s="328">
        <f t="shared" si="5"/>
        <v>0</v>
      </c>
      <c r="P50" s="328">
        <f t="shared" si="6"/>
        <v>0</v>
      </c>
      <c r="R50" s="331"/>
      <c r="T50" s="331"/>
    </row>
    <row r="51" spans="1:20" s="334" customFormat="1">
      <c r="A51" s="332">
        <v>3</v>
      </c>
      <c r="B51" s="335" t="s">
        <v>339</v>
      </c>
      <c r="C51" s="335" t="s">
        <v>340</v>
      </c>
      <c r="D51" s="336" t="s">
        <v>299</v>
      </c>
      <c r="E51" s="337">
        <v>2</v>
      </c>
      <c r="F51" s="344"/>
      <c r="G51" s="344"/>
      <c r="H51" s="328"/>
      <c r="I51" s="329"/>
      <c r="J51" s="330"/>
      <c r="K51" s="328">
        <f t="shared" si="1"/>
        <v>0</v>
      </c>
      <c r="L51" s="328">
        <f t="shared" si="2"/>
        <v>0</v>
      </c>
      <c r="M51" s="328">
        <f t="shared" si="3"/>
        <v>0</v>
      </c>
      <c r="N51" s="328">
        <f t="shared" si="4"/>
        <v>0</v>
      </c>
      <c r="O51" s="328">
        <f t="shared" si="5"/>
        <v>0</v>
      </c>
      <c r="P51" s="328">
        <f t="shared" si="6"/>
        <v>0</v>
      </c>
      <c r="R51" s="331"/>
      <c r="T51" s="331"/>
    </row>
    <row r="52" spans="1:20" s="338" customFormat="1">
      <c r="A52" s="332">
        <v>4</v>
      </c>
      <c r="B52" s="335" t="s">
        <v>349</v>
      </c>
      <c r="C52" s="335" t="s">
        <v>362</v>
      </c>
      <c r="D52" s="336" t="s">
        <v>299</v>
      </c>
      <c r="E52" s="336">
        <v>2</v>
      </c>
      <c r="F52" s="344"/>
      <c r="G52" s="344"/>
      <c r="H52" s="328"/>
      <c r="I52" s="329"/>
      <c r="J52" s="330"/>
      <c r="K52" s="328">
        <f t="shared" si="1"/>
        <v>0</v>
      </c>
      <c r="L52" s="328">
        <f t="shared" si="2"/>
        <v>0</v>
      </c>
      <c r="M52" s="328">
        <f t="shared" si="3"/>
        <v>0</v>
      </c>
      <c r="N52" s="328">
        <f t="shared" si="4"/>
        <v>0</v>
      </c>
      <c r="O52" s="328">
        <f t="shared" si="5"/>
        <v>0</v>
      </c>
      <c r="P52" s="328">
        <f t="shared" si="6"/>
        <v>0</v>
      </c>
    </row>
    <row r="53" spans="1:20" s="334" customFormat="1">
      <c r="A53" s="332">
        <v>5</v>
      </c>
      <c r="B53" s="335" t="s">
        <v>349</v>
      </c>
      <c r="C53" s="335" t="s">
        <v>350</v>
      </c>
      <c r="D53" s="326" t="s">
        <v>299</v>
      </c>
      <c r="E53" s="327">
        <v>2</v>
      </c>
      <c r="F53" s="344"/>
      <c r="G53" s="344"/>
      <c r="H53" s="328"/>
      <c r="I53" s="329"/>
      <c r="J53" s="330"/>
      <c r="K53" s="328">
        <f t="shared" si="1"/>
        <v>0</v>
      </c>
      <c r="L53" s="328">
        <f t="shared" si="2"/>
        <v>0</v>
      </c>
      <c r="M53" s="328">
        <f t="shared" si="3"/>
        <v>0</v>
      </c>
      <c r="N53" s="328">
        <f t="shared" si="4"/>
        <v>0</v>
      </c>
      <c r="O53" s="328">
        <f t="shared" si="5"/>
        <v>0</v>
      </c>
      <c r="P53" s="328">
        <f t="shared" si="6"/>
        <v>0</v>
      </c>
      <c r="R53" s="331"/>
      <c r="T53" s="331"/>
    </row>
    <row r="54" spans="1:20" s="334" customFormat="1">
      <c r="A54" s="332">
        <v>6</v>
      </c>
      <c r="B54" s="335" t="s">
        <v>341</v>
      </c>
      <c r="C54" s="335" t="s">
        <v>340</v>
      </c>
      <c r="D54" s="326" t="s">
        <v>8</v>
      </c>
      <c r="E54" s="327">
        <v>6</v>
      </c>
      <c r="F54" s="344"/>
      <c r="G54" s="344"/>
      <c r="H54" s="328"/>
      <c r="I54" s="329"/>
      <c r="J54" s="330"/>
      <c r="K54" s="328">
        <f t="shared" si="1"/>
        <v>0</v>
      </c>
      <c r="L54" s="328">
        <f t="shared" si="2"/>
        <v>0</v>
      </c>
      <c r="M54" s="328">
        <f t="shared" si="3"/>
        <v>0</v>
      </c>
      <c r="N54" s="328">
        <f t="shared" si="4"/>
        <v>0</v>
      </c>
      <c r="O54" s="328">
        <f t="shared" si="5"/>
        <v>0</v>
      </c>
      <c r="P54" s="328">
        <f t="shared" si="6"/>
        <v>0</v>
      </c>
      <c r="R54" s="331"/>
      <c r="T54" s="331"/>
    </row>
    <row r="55" spans="1:20" s="334" customFormat="1">
      <c r="A55" s="332">
        <v>7</v>
      </c>
      <c r="B55" s="335" t="s">
        <v>341</v>
      </c>
      <c r="C55" s="335" t="s">
        <v>338</v>
      </c>
      <c r="D55" s="326" t="s">
        <v>8</v>
      </c>
      <c r="E55" s="327">
        <v>4</v>
      </c>
      <c r="F55" s="344"/>
      <c r="G55" s="344"/>
      <c r="H55" s="328"/>
      <c r="I55" s="329"/>
      <c r="J55" s="330"/>
      <c r="K55" s="328">
        <f t="shared" si="1"/>
        <v>0</v>
      </c>
      <c r="L55" s="328">
        <f t="shared" si="2"/>
        <v>0</v>
      </c>
      <c r="M55" s="328">
        <f t="shared" si="3"/>
        <v>0</v>
      </c>
      <c r="N55" s="328">
        <f t="shared" si="4"/>
        <v>0</v>
      </c>
      <c r="O55" s="328">
        <f t="shared" si="5"/>
        <v>0</v>
      </c>
      <c r="P55" s="328">
        <f t="shared" si="6"/>
        <v>0</v>
      </c>
      <c r="R55" s="331"/>
      <c r="T55" s="331"/>
    </row>
    <row r="56" spans="1:20" s="334" customFormat="1">
      <c r="A56" s="332"/>
      <c r="B56" s="333" t="s">
        <v>363</v>
      </c>
      <c r="C56" s="333"/>
      <c r="D56" s="326"/>
      <c r="E56" s="327"/>
      <c r="F56" s="344"/>
      <c r="G56" s="344"/>
      <c r="H56" s="328"/>
      <c r="I56" s="329"/>
      <c r="J56" s="330"/>
      <c r="K56" s="328"/>
      <c r="L56" s="328"/>
      <c r="M56" s="328"/>
      <c r="N56" s="328"/>
      <c r="O56" s="328"/>
      <c r="P56" s="328"/>
      <c r="R56" s="331"/>
      <c r="T56" s="331"/>
    </row>
    <row r="57" spans="1:20" s="334" customFormat="1">
      <c r="A57" s="332"/>
      <c r="B57" s="333" t="s">
        <v>364</v>
      </c>
      <c r="C57" s="333"/>
      <c r="D57" s="326"/>
      <c r="E57" s="327"/>
      <c r="F57" s="344"/>
      <c r="G57" s="344"/>
      <c r="H57" s="328"/>
      <c r="I57" s="329"/>
      <c r="J57" s="330"/>
      <c r="K57" s="328"/>
      <c r="L57" s="328"/>
      <c r="M57" s="328"/>
      <c r="N57" s="328"/>
      <c r="O57" s="328"/>
      <c r="P57" s="328"/>
      <c r="R57" s="331"/>
      <c r="T57" s="331"/>
    </row>
    <row r="58" spans="1:20" s="334" customFormat="1">
      <c r="A58" s="332">
        <v>1</v>
      </c>
      <c r="B58" s="335" t="s">
        <v>344</v>
      </c>
      <c r="C58" s="335" t="s">
        <v>340</v>
      </c>
      <c r="D58" s="326" t="s">
        <v>8</v>
      </c>
      <c r="E58" s="327">
        <v>16</v>
      </c>
      <c r="F58" s="344"/>
      <c r="G58" s="344"/>
      <c r="H58" s="328"/>
      <c r="I58" s="329"/>
      <c r="J58" s="330"/>
      <c r="K58" s="328">
        <f t="shared" si="1"/>
        <v>0</v>
      </c>
      <c r="L58" s="328">
        <f t="shared" si="2"/>
        <v>0</v>
      </c>
      <c r="M58" s="328">
        <f t="shared" si="3"/>
        <v>0</v>
      </c>
      <c r="N58" s="328">
        <f t="shared" si="4"/>
        <v>0</v>
      </c>
      <c r="O58" s="328">
        <f t="shared" si="5"/>
        <v>0</v>
      </c>
      <c r="P58" s="328">
        <f t="shared" si="6"/>
        <v>0</v>
      </c>
      <c r="R58" s="331"/>
      <c r="T58" s="331"/>
    </row>
    <row r="59" spans="1:20" s="334" customFormat="1">
      <c r="A59" s="332">
        <v>2</v>
      </c>
      <c r="B59" s="335" t="s">
        <v>344</v>
      </c>
      <c r="C59" s="335" t="s">
        <v>365</v>
      </c>
      <c r="D59" s="326" t="s">
        <v>8</v>
      </c>
      <c r="E59" s="327">
        <v>6</v>
      </c>
      <c r="F59" s="344"/>
      <c r="G59" s="344"/>
      <c r="H59" s="328"/>
      <c r="I59" s="329"/>
      <c r="J59" s="330"/>
      <c r="K59" s="328">
        <f t="shared" si="1"/>
        <v>0</v>
      </c>
      <c r="L59" s="328">
        <f t="shared" si="2"/>
        <v>0</v>
      </c>
      <c r="M59" s="328">
        <f t="shared" si="3"/>
        <v>0</v>
      </c>
      <c r="N59" s="328">
        <f t="shared" si="4"/>
        <v>0</v>
      </c>
      <c r="O59" s="328">
        <f t="shared" si="5"/>
        <v>0</v>
      </c>
      <c r="P59" s="328">
        <f t="shared" si="6"/>
        <v>0</v>
      </c>
      <c r="R59" s="331"/>
      <c r="T59" s="331"/>
    </row>
    <row r="60" spans="1:20" s="334" customFormat="1">
      <c r="A60" s="332">
        <v>3</v>
      </c>
      <c r="B60" s="335" t="s">
        <v>351</v>
      </c>
      <c r="C60" s="335" t="s">
        <v>366</v>
      </c>
      <c r="D60" s="326" t="s">
        <v>299</v>
      </c>
      <c r="E60" s="327">
        <v>2</v>
      </c>
      <c r="F60" s="344"/>
      <c r="G60" s="344"/>
      <c r="H60" s="328"/>
      <c r="I60" s="329"/>
      <c r="J60" s="330"/>
      <c r="K60" s="328">
        <f t="shared" si="1"/>
        <v>0</v>
      </c>
      <c r="L60" s="328">
        <f t="shared" si="2"/>
        <v>0</v>
      </c>
      <c r="M60" s="328">
        <f t="shared" si="3"/>
        <v>0</v>
      </c>
      <c r="N60" s="328">
        <f t="shared" si="4"/>
        <v>0</v>
      </c>
      <c r="O60" s="328">
        <f t="shared" si="5"/>
        <v>0</v>
      </c>
      <c r="P60" s="328">
        <f t="shared" si="6"/>
        <v>0</v>
      </c>
      <c r="R60" s="331"/>
      <c r="T60" s="331"/>
    </row>
    <row r="61" spans="1:20" s="334" customFormat="1" ht="13.5" customHeight="1">
      <c r="A61" s="332">
        <v>4</v>
      </c>
      <c r="B61" s="335" t="s">
        <v>339</v>
      </c>
      <c r="C61" s="335" t="s">
        <v>340</v>
      </c>
      <c r="D61" s="326" t="s">
        <v>299</v>
      </c>
      <c r="E61" s="327">
        <v>8</v>
      </c>
      <c r="F61" s="344"/>
      <c r="G61" s="344"/>
      <c r="H61" s="328"/>
      <c r="I61" s="329"/>
      <c r="J61" s="330"/>
      <c r="K61" s="328">
        <f t="shared" si="1"/>
        <v>0</v>
      </c>
      <c r="L61" s="328">
        <f t="shared" si="2"/>
        <v>0</v>
      </c>
      <c r="M61" s="328">
        <f t="shared" si="3"/>
        <v>0</v>
      </c>
      <c r="N61" s="328">
        <f t="shared" si="4"/>
        <v>0</v>
      </c>
      <c r="O61" s="328">
        <f t="shared" si="5"/>
        <v>0</v>
      </c>
      <c r="P61" s="328">
        <f t="shared" si="6"/>
        <v>0</v>
      </c>
      <c r="R61" s="331"/>
      <c r="T61" s="331"/>
    </row>
    <row r="62" spans="1:20" s="331" customFormat="1">
      <c r="A62" s="332">
        <v>5</v>
      </c>
      <c r="B62" s="335" t="s">
        <v>339</v>
      </c>
      <c r="C62" s="335" t="s">
        <v>338</v>
      </c>
      <c r="D62" s="326" t="s">
        <v>299</v>
      </c>
      <c r="E62" s="327">
        <v>4</v>
      </c>
      <c r="F62" s="344"/>
      <c r="G62" s="344"/>
      <c r="H62" s="328"/>
      <c r="I62" s="329"/>
      <c r="J62" s="330"/>
      <c r="K62" s="328">
        <f t="shared" si="1"/>
        <v>0</v>
      </c>
      <c r="L62" s="328">
        <f t="shared" si="2"/>
        <v>0</v>
      </c>
      <c r="M62" s="328">
        <f t="shared" si="3"/>
        <v>0</v>
      </c>
      <c r="N62" s="328">
        <f t="shared" si="4"/>
        <v>0</v>
      </c>
      <c r="O62" s="328">
        <f t="shared" si="5"/>
        <v>0</v>
      </c>
      <c r="P62" s="328">
        <f t="shared" si="6"/>
        <v>0</v>
      </c>
    </row>
    <row r="63" spans="1:20" s="334" customFormat="1">
      <c r="A63" s="332">
        <v>6</v>
      </c>
      <c r="B63" s="335" t="s">
        <v>349</v>
      </c>
      <c r="C63" s="335" t="s">
        <v>362</v>
      </c>
      <c r="D63" s="326" t="s">
        <v>299</v>
      </c>
      <c r="E63" s="327">
        <v>2</v>
      </c>
      <c r="F63" s="344"/>
      <c r="G63" s="344"/>
      <c r="H63" s="328"/>
      <c r="I63" s="329"/>
      <c r="J63" s="330"/>
      <c r="K63" s="328">
        <f t="shared" si="1"/>
        <v>0</v>
      </c>
      <c r="L63" s="328">
        <f t="shared" si="2"/>
        <v>0</v>
      </c>
      <c r="M63" s="328">
        <f t="shared" si="3"/>
        <v>0</v>
      </c>
      <c r="N63" s="328">
        <f t="shared" si="4"/>
        <v>0</v>
      </c>
      <c r="O63" s="328">
        <f t="shared" si="5"/>
        <v>0</v>
      </c>
      <c r="P63" s="328">
        <f t="shared" si="6"/>
        <v>0</v>
      </c>
      <c r="R63" s="331"/>
      <c r="T63" s="331"/>
    </row>
    <row r="64" spans="1:20" s="334" customFormat="1">
      <c r="A64" s="332">
        <v>7</v>
      </c>
      <c r="B64" s="335" t="s">
        <v>341</v>
      </c>
      <c r="C64" s="335" t="s">
        <v>340</v>
      </c>
      <c r="D64" s="326" t="s">
        <v>8</v>
      </c>
      <c r="E64" s="327">
        <v>4</v>
      </c>
      <c r="F64" s="344"/>
      <c r="G64" s="344"/>
      <c r="H64" s="328"/>
      <c r="I64" s="329"/>
      <c r="J64" s="330"/>
      <c r="K64" s="328">
        <f t="shared" si="1"/>
        <v>0</v>
      </c>
      <c r="L64" s="328">
        <f t="shared" si="2"/>
        <v>0</v>
      </c>
      <c r="M64" s="328">
        <f t="shared" si="3"/>
        <v>0</v>
      </c>
      <c r="N64" s="328">
        <f t="shared" si="4"/>
        <v>0</v>
      </c>
      <c r="O64" s="328">
        <f t="shared" si="5"/>
        <v>0</v>
      </c>
      <c r="P64" s="328">
        <f t="shared" si="6"/>
        <v>0</v>
      </c>
      <c r="R64" s="331"/>
      <c r="T64" s="331"/>
    </row>
    <row r="65" spans="1:20" s="334" customFormat="1">
      <c r="A65" s="332">
        <v>8</v>
      </c>
      <c r="B65" s="335" t="s">
        <v>341</v>
      </c>
      <c r="C65" s="335" t="s">
        <v>365</v>
      </c>
      <c r="D65" s="326" t="s">
        <v>8</v>
      </c>
      <c r="E65" s="327">
        <v>8</v>
      </c>
      <c r="F65" s="344"/>
      <c r="G65" s="344"/>
      <c r="H65" s="328"/>
      <c r="I65" s="329"/>
      <c r="J65" s="330"/>
      <c r="K65" s="328">
        <f t="shared" si="1"/>
        <v>0</v>
      </c>
      <c r="L65" s="328">
        <f t="shared" si="2"/>
        <v>0</v>
      </c>
      <c r="M65" s="328">
        <f t="shared" si="3"/>
        <v>0</v>
      </c>
      <c r="N65" s="328">
        <f t="shared" si="4"/>
        <v>0</v>
      </c>
      <c r="O65" s="328">
        <f t="shared" si="5"/>
        <v>0</v>
      </c>
      <c r="P65" s="328">
        <f t="shared" si="6"/>
        <v>0</v>
      </c>
      <c r="R65" s="331"/>
      <c r="T65" s="331"/>
    </row>
    <row r="66" spans="1:20" s="334" customFormat="1">
      <c r="A66" s="332"/>
      <c r="B66" s="333" t="s">
        <v>367</v>
      </c>
      <c r="C66" s="333"/>
      <c r="D66" s="326"/>
      <c r="E66" s="327"/>
      <c r="F66" s="344"/>
      <c r="G66" s="344"/>
      <c r="H66" s="328"/>
      <c r="I66" s="329"/>
      <c r="J66" s="330"/>
      <c r="K66" s="328"/>
      <c r="L66" s="328"/>
      <c r="M66" s="328"/>
      <c r="N66" s="328"/>
      <c r="O66" s="328"/>
      <c r="P66" s="328"/>
      <c r="R66" s="331"/>
      <c r="T66" s="331"/>
    </row>
    <row r="67" spans="1:20" s="334" customFormat="1" ht="12.75" customHeight="1">
      <c r="A67" s="332">
        <v>1</v>
      </c>
      <c r="B67" s="335" t="s">
        <v>347</v>
      </c>
      <c r="C67" s="335" t="s">
        <v>340</v>
      </c>
      <c r="D67" s="326" t="s">
        <v>8</v>
      </c>
      <c r="E67" s="327">
        <v>12</v>
      </c>
      <c r="F67" s="344"/>
      <c r="G67" s="344"/>
      <c r="H67" s="328"/>
      <c r="I67" s="329"/>
      <c r="J67" s="330"/>
      <c r="K67" s="328">
        <f t="shared" si="1"/>
        <v>0</v>
      </c>
      <c r="L67" s="328">
        <f t="shared" si="2"/>
        <v>0</v>
      </c>
      <c r="M67" s="328">
        <f t="shared" si="3"/>
        <v>0</v>
      </c>
      <c r="N67" s="328">
        <f t="shared" si="4"/>
        <v>0</v>
      </c>
      <c r="O67" s="328">
        <f t="shared" si="5"/>
        <v>0</v>
      </c>
      <c r="P67" s="328">
        <f t="shared" si="6"/>
        <v>0</v>
      </c>
      <c r="R67" s="331"/>
      <c r="T67" s="331"/>
    </row>
    <row r="68" spans="1:20" s="334" customFormat="1" ht="12.75" customHeight="1">
      <c r="A68" s="332">
        <v>2</v>
      </c>
      <c r="B68" s="335" t="s">
        <v>347</v>
      </c>
      <c r="C68" s="335" t="s">
        <v>338</v>
      </c>
      <c r="D68" s="326" t="s">
        <v>8</v>
      </c>
      <c r="E68" s="327">
        <v>6</v>
      </c>
      <c r="F68" s="344"/>
      <c r="G68" s="344"/>
      <c r="H68" s="328"/>
      <c r="I68" s="329"/>
      <c r="J68" s="330"/>
      <c r="K68" s="328">
        <f t="shared" si="1"/>
        <v>0</v>
      </c>
      <c r="L68" s="328">
        <f t="shared" si="2"/>
        <v>0</v>
      </c>
      <c r="M68" s="328">
        <f t="shared" si="3"/>
        <v>0</v>
      </c>
      <c r="N68" s="328">
        <f t="shared" si="4"/>
        <v>0</v>
      </c>
      <c r="O68" s="328">
        <f t="shared" si="5"/>
        <v>0</v>
      </c>
      <c r="P68" s="328">
        <f t="shared" si="6"/>
        <v>0</v>
      </c>
      <c r="R68" s="331"/>
      <c r="T68" s="331"/>
    </row>
    <row r="69" spans="1:20" s="334" customFormat="1">
      <c r="A69" s="332">
        <v>3</v>
      </c>
      <c r="B69" s="335" t="s">
        <v>344</v>
      </c>
      <c r="C69" s="335" t="s">
        <v>368</v>
      </c>
      <c r="D69" s="326" t="s">
        <v>8</v>
      </c>
      <c r="E69" s="327">
        <v>4</v>
      </c>
      <c r="F69" s="344"/>
      <c r="G69" s="344"/>
      <c r="H69" s="328"/>
      <c r="I69" s="329"/>
      <c r="J69" s="330"/>
      <c r="K69" s="328">
        <f t="shared" si="1"/>
        <v>0</v>
      </c>
      <c r="L69" s="328">
        <f t="shared" si="2"/>
        <v>0</v>
      </c>
      <c r="M69" s="328">
        <f t="shared" si="3"/>
        <v>0</v>
      </c>
      <c r="N69" s="328">
        <f t="shared" si="4"/>
        <v>0</v>
      </c>
      <c r="O69" s="328">
        <f t="shared" si="5"/>
        <v>0</v>
      </c>
      <c r="P69" s="328">
        <f t="shared" si="6"/>
        <v>0</v>
      </c>
      <c r="R69" s="331"/>
      <c r="T69" s="331"/>
    </row>
    <row r="70" spans="1:20" s="334" customFormat="1">
      <c r="A70" s="332">
        <v>4</v>
      </c>
      <c r="B70" s="335" t="s">
        <v>344</v>
      </c>
      <c r="C70" s="335" t="s">
        <v>340</v>
      </c>
      <c r="D70" s="326" t="s">
        <v>8</v>
      </c>
      <c r="E70" s="327">
        <v>8</v>
      </c>
      <c r="F70" s="344"/>
      <c r="G70" s="344"/>
      <c r="H70" s="328"/>
      <c r="I70" s="329"/>
      <c r="J70" s="330"/>
      <c r="K70" s="328">
        <f t="shared" si="1"/>
        <v>0</v>
      </c>
      <c r="L70" s="328">
        <f t="shared" si="2"/>
        <v>0</v>
      </c>
      <c r="M70" s="328">
        <f t="shared" si="3"/>
        <v>0</v>
      </c>
      <c r="N70" s="328">
        <f t="shared" si="4"/>
        <v>0</v>
      </c>
      <c r="O70" s="328">
        <f t="shared" si="5"/>
        <v>0</v>
      </c>
      <c r="P70" s="328">
        <f t="shared" si="6"/>
        <v>0</v>
      </c>
      <c r="R70" s="331"/>
      <c r="T70" s="331"/>
    </row>
    <row r="71" spans="1:20" s="334" customFormat="1">
      <c r="A71" s="332">
        <v>5</v>
      </c>
      <c r="B71" s="335" t="s">
        <v>344</v>
      </c>
      <c r="C71" s="335" t="s">
        <v>369</v>
      </c>
      <c r="D71" s="326" t="s">
        <v>8</v>
      </c>
      <c r="E71" s="327">
        <v>6</v>
      </c>
      <c r="F71" s="344"/>
      <c r="G71" s="344"/>
      <c r="H71" s="328"/>
      <c r="I71" s="329"/>
      <c r="J71" s="330"/>
      <c r="K71" s="328">
        <f t="shared" si="1"/>
        <v>0</v>
      </c>
      <c r="L71" s="328">
        <f t="shared" si="2"/>
        <v>0</v>
      </c>
      <c r="M71" s="328">
        <f t="shared" si="3"/>
        <v>0</v>
      </c>
      <c r="N71" s="328">
        <f t="shared" si="4"/>
        <v>0</v>
      </c>
      <c r="O71" s="328">
        <f t="shared" si="5"/>
        <v>0</v>
      </c>
      <c r="P71" s="328">
        <f t="shared" si="6"/>
        <v>0</v>
      </c>
      <c r="R71" s="331"/>
      <c r="T71" s="331"/>
    </row>
    <row r="72" spans="1:20" s="334" customFormat="1">
      <c r="A72" s="332">
        <v>6</v>
      </c>
      <c r="B72" s="335" t="s">
        <v>344</v>
      </c>
      <c r="C72" s="335" t="s">
        <v>348</v>
      </c>
      <c r="D72" s="326" t="s">
        <v>8</v>
      </c>
      <c r="E72" s="327">
        <v>4</v>
      </c>
      <c r="F72" s="344"/>
      <c r="G72" s="344"/>
      <c r="H72" s="328"/>
      <c r="I72" s="329"/>
      <c r="J72" s="330"/>
      <c r="K72" s="328">
        <f t="shared" si="1"/>
        <v>0</v>
      </c>
      <c r="L72" s="328">
        <f t="shared" si="2"/>
        <v>0</v>
      </c>
      <c r="M72" s="328">
        <f t="shared" si="3"/>
        <v>0</v>
      </c>
      <c r="N72" s="328">
        <f t="shared" si="4"/>
        <v>0</v>
      </c>
      <c r="O72" s="328">
        <f t="shared" si="5"/>
        <v>0</v>
      </c>
      <c r="P72" s="328">
        <f t="shared" si="6"/>
        <v>0</v>
      </c>
      <c r="R72" s="331"/>
      <c r="T72" s="331"/>
    </row>
    <row r="73" spans="1:20" s="334" customFormat="1">
      <c r="A73" s="332">
        <v>7</v>
      </c>
      <c r="B73" s="335" t="s">
        <v>361</v>
      </c>
      <c r="C73" s="335" t="s">
        <v>368</v>
      </c>
      <c r="D73" s="336" t="s">
        <v>299</v>
      </c>
      <c r="E73" s="337">
        <v>2</v>
      </c>
      <c r="F73" s="344"/>
      <c r="G73" s="344"/>
      <c r="H73" s="328"/>
      <c r="I73" s="329"/>
      <c r="J73" s="330"/>
      <c r="K73" s="328">
        <f t="shared" si="1"/>
        <v>0</v>
      </c>
      <c r="L73" s="328">
        <f t="shared" si="2"/>
        <v>0</v>
      </c>
      <c r="M73" s="328">
        <f t="shared" si="3"/>
        <v>0</v>
      </c>
      <c r="N73" s="328">
        <f t="shared" si="4"/>
        <v>0</v>
      </c>
      <c r="O73" s="328">
        <f t="shared" si="5"/>
        <v>0</v>
      </c>
      <c r="P73" s="328">
        <f t="shared" si="6"/>
        <v>0</v>
      </c>
      <c r="R73" s="331"/>
      <c r="T73" s="331"/>
    </row>
    <row r="74" spans="1:20" s="334" customFormat="1">
      <c r="A74" s="332">
        <v>8</v>
      </c>
      <c r="B74" s="335" t="s">
        <v>351</v>
      </c>
      <c r="C74" s="335" t="s">
        <v>370</v>
      </c>
      <c r="D74" s="336" t="s">
        <v>299</v>
      </c>
      <c r="E74" s="337">
        <v>2</v>
      </c>
      <c r="F74" s="344"/>
      <c r="G74" s="344"/>
      <c r="H74" s="328"/>
      <c r="I74" s="329"/>
      <c r="J74" s="330"/>
      <c r="K74" s="328">
        <f t="shared" si="1"/>
        <v>0</v>
      </c>
      <c r="L74" s="328">
        <f t="shared" si="2"/>
        <v>0</v>
      </c>
      <c r="M74" s="328">
        <f t="shared" si="3"/>
        <v>0</v>
      </c>
      <c r="N74" s="328">
        <f t="shared" si="4"/>
        <v>0</v>
      </c>
      <c r="O74" s="328">
        <f t="shared" si="5"/>
        <v>0</v>
      </c>
      <c r="P74" s="328">
        <f t="shared" si="6"/>
        <v>0</v>
      </c>
      <c r="R74" s="331"/>
      <c r="T74" s="331"/>
    </row>
    <row r="75" spans="1:20" s="334" customFormat="1">
      <c r="A75" s="332">
        <v>9</v>
      </c>
      <c r="B75" s="335" t="s">
        <v>351</v>
      </c>
      <c r="C75" s="335" t="s">
        <v>371</v>
      </c>
      <c r="D75" s="336" t="s">
        <v>299</v>
      </c>
      <c r="E75" s="337">
        <v>2</v>
      </c>
      <c r="F75" s="344"/>
      <c r="G75" s="344"/>
      <c r="H75" s="328"/>
      <c r="I75" s="329"/>
      <c r="J75" s="330"/>
      <c r="K75" s="328">
        <f t="shared" si="1"/>
        <v>0</v>
      </c>
      <c r="L75" s="328">
        <f t="shared" si="2"/>
        <v>0</v>
      </c>
      <c r="M75" s="328">
        <f t="shared" si="3"/>
        <v>0</v>
      </c>
      <c r="N75" s="328">
        <f t="shared" si="4"/>
        <v>0</v>
      </c>
      <c r="O75" s="328">
        <f t="shared" si="5"/>
        <v>0</v>
      </c>
      <c r="P75" s="328">
        <f t="shared" si="6"/>
        <v>0</v>
      </c>
      <c r="R75" s="331"/>
      <c r="T75" s="331"/>
    </row>
    <row r="76" spans="1:20" s="334" customFormat="1">
      <c r="A76" s="332">
        <v>10</v>
      </c>
      <c r="B76" s="335" t="s">
        <v>351</v>
      </c>
      <c r="C76" s="335" t="s">
        <v>343</v>
      </c>
      <c r="D76" s="336" t="s">
        <v>299</v>
      </c>
      <c r="E76" s="337">
        <v>2</v>
      </c>
      <c r="F76" s="344"/>
      <c r="G76" s="344"/>
      <c r="H76" s="328"/>
      <c r="I76" s="329"/>
      <c r="J76" s="330"/>
      <c r="K76" s="328">
        <f t="shared" ref="K76:K113" si="7">H76+I76+J76</f>
        <v>0</v>
      </c>
      <c r="L76" s="328">
        <f t="shared" ref="L76:L113" si="8">ROUND(E76*F76,1)</f>
        <v>0</v>
      </c>
      <c r="M76" s="328">
        <f t="shared" ref="M76:M113" si="9">ROUND($E76*H76,2)</f>
        <v>0</v>
      </c>
      <c r="N76" s="328">
        <f t="shared" ref="N76:N113" si="10">ROUND(E76*I76,2)</f>
        <v>0</v>
      </c>
      <c r="O76" s="328">
        <f t="shared" ref="O76:O113" si="11">ROUND(E76*J76,2)</f>
        <v>0</v>
      </c>
      <c r="P76" s="328">
        <f t="shared" ref="P76:P113" si="12">M76+N76+O76</f>
        <v>0</v>
      </c>
      <c r="R76" s="331"/>
      <c r="T76" s="331"/>
    </row>
    <row r="77" spans="1:20" s="334" customFormat="1">
      <c r="A77" s="332">
        <v>11</v>
      </c>
      <c r="B77" s="335" t="s">
        <v>349</v>
      </c>
      <c r="C77" s="335" t="s">
        <v>362</v>
      </c>
      <c r="D77" s="336" t="s">
        <v>299</v>
      </c>
      <c r="E77" s="337">
        <v>4</v>
      </c>
      <c r="F77" s="344"/>
      <c r="G77" s="344"/>
      <c r="H77" s="328"/>
      <c r="I77" s="329"/>
      <c r="J77" s="330"/>
      <c r="K77" s="328">
        <f t="shared" si="7"/>
        <v>0</v>
      </c>
      <c r="L77" s="328">
        <f t="shared" si="8"/>
        <v>0</v>
      </c>
      <c r="M77" s="328">
        <f t="shared" si="9"/>
        <v>0</v>
      </c>
      <c r="N77" s="328">
        <f t="shared" si="10"/>
        <v>0</v>
      </c>
      <c r="O77" s="328">
        <f t="shared" si="11"/>
        <v>0</v>
      </c>
      <c r="P77" s="328">
        <f t="shared" si="12"/>
        <v>0</v>
      </c>
      <c r="R77" s="331"/>
      <c r="T77" s="331"/>
    </row>
    <row r="78" spans="1:20" s="338" customFormat="1">
      <c r="A78" s="332">
        <v>12</v>
      </c>
      <c r="B78" s="335" t="s">
        <v>349</v>
      </c>
      <c r="C78" s="335" t="s">
        <v>357</v>
      </c>
      <c r="D78" s="336" t="s">
        <v>299</v>
      </c>
      <c r="E78" s="336">
        <v>2</v>
      </c>
      <c r="F78" s="344"/>
      <c r="G78" s="344"/>
      <c r="H78" s="328"/>
      <c r="I78" s="329"/>
      <c r="J78" s="330"/>
      <c r="K78" s="328">
        <f t="shared" si="7"/>
        <v>0</v>
      </c>
      <c r="L78" s="328">
        <f t="shared" si="8"/>
        <v>0</v>
      </c>
      <c r="M78" s="328">
        <f t="shared" si="9"/>
        <v>0</v>
      </c>
      <c r="N78" s="328">
        <f t="shared" si="10"/>
        <v>0</v>
      </c>
      <c r="O78" s="328">
        <f t="shared" si="11"/>
        <v>0</v>
      </c>
      <c r="P78" s="328">
        <f t="shared" si="12"/>
        <v>0</v>
      </c>
    </row>
    <row r="79" spans="1:20" s="334" customFormat="1">
      <c r="A79" s="332">
        <v>13</v>
      </c>
      <c r="B79" s="335" t="s">
        <v>339</v>
      </c>
      <c r="C79" s="335" t="s">
        <v>369</v>
      </c>
      <c r="D79" s="326" t="s">
        <v>299</v>
      </c>
      <c r="E79" s="327">
        <v>6</v>
      </c>
      <c r="F79" s="344"/>
      <c r="G79" s="344"/>
      <c r="H79" s="328"/>
      <c r="I79" s="329"/>
      <c r="J79" s="330"/>
      <c r="K79" s="328">
        <f t="shared" si="7"/>
        <v>0</v>
      </c>
      <c r="L79" s="328">
        <f t="shared" si="8"/>
        <v>0</v>
      </c>
      <c r="M79" s="328">
        <f t="shared" si="9"/>
        <v>0</v>
      </c>
      <c r="N79" s="328">
        <f t="shared" si="10"/>
        <v>0</v>
      </c>
      <c r="O79" s="328">
        <f t="shared" si="11"/>
        <v>0</v>
      </c>
      <c r="P79" s="328">
        <f t="shared" si="12"/>
        <v>0</v>
      </c>
      <c r="R79" s="331"/>
      <c r="T79" s="331"/>
    </row>
    <row r="80" spans="1:20" s="334" customFormat="1">
      <c r="A80" s="332">
        <v>14</v>
      </c>
      <c r="B80" s="335" t="s">
        <v>339</v>
      </c>
      <c r="C80" s="335" t="s">
        <v>348</v>
      </c>
      <c r="D80" s="326" t="s">
        <v>299</v>
      </c>
      <c r="E80" s="327">
        <v>4</v>
      </c>
      <c r="F80" s="344"/>
      <c r="G80" s="344"/>
      <c r="H80" s="328"/>
      <c r="I80" s="329"/>
      <c r="J80" s="330"/>
      <c r="K80" s="328">
        <f t="shared" si="7"/>
        <v>0</v>
      </c>
      <c r="L80" s="328">
        <f t="shared" si="8"/>
        <v>0</v>
      </c>
      <c r="M80" s="328">
        <f t="shared" si="9"/>
        <v>0</v>
      </c>
      <c r="N80" s="328">
        <f t="shared" si="10"/>
        <v>0</v>
      </c>
      <c r="O80" s="328">
        <f t="shared" si="11"/>
        <v>0</v>
      </c>
      <c r="P80" s="328">
        <f t="shared" si="12"/>
        <v>0</v>
      </c>
      <c r="R80" s="331"/>
      <c r="T80" s="331"/>
    </row>
    <row r="81" spans="1:20" s="334" customFormat="1">
      <c r="A81" s="332">
        <v>15</v>
      </c>
      <c r="B81" s="335" t="s">
        <v>342</v>
      </c>
      <c r="C81" s="335" t="s">
        <v>372</v>
      </c>
      <c r="D81" s="326" t="s">
        <v>299</v>
      </c>
      <c r="E81" s="327">
        <v>2</v>
      </c>
      <c r="F81" s="344"/>
      <c r="G81" s="344"/>
      <c r="H81" s="328"/>
      <c r="I81" s="329"/>
      <c r="J81" s="330"/>
      <c r="K81" s="328">
        <f t="shared" si="7"/>
        <v>0</v>
      </c>
      <c r="L81" s="328">
        <f t="shared" si="8"/>
        <v>0</v>
      </c>
      <c r="M81" s="328">
        <f t="shared" si="9"/>
        <v>0</v>
      </c>
      <c r="N81" s="328">
        <f t="shared" si="10"/>
        <v>0</v>
      </c>
      <c r="O81" s="328">
        <f t="shared" si="11"/>
        <v>0</v>
      </c>
      <c r="P81" s="328">
        <f t="shared" si="12"/>
        <v>0</v>
      </c>
      <c r="R81" s="331"/>
      <c r="T81" s="331"/>
    </row>
    <row r="82" spans="1:20" s="334" customFormat="1">
      <c r="A82" s="332">
        <v>16</v>
      </c>
      <c r="B82" s="335" t="s">
        <v>342</v>
      </c>
      <c r="C82" s="335" t="s">
        <v>373</v>
      </c>
      <c r="D82" s="326" t="s">
        <v>299</v>
      </c>
      <c r="E82" s="327">
        <v>2</v>
      </c>
      <c r="F82" s="344"/>
      <c r="G82" s="344"/>
      <c r="H82" s="328"/>
      <c r="I82" s="329"/>
      <c r="J82" s="330"/>
      <c r="K82" s="328">
        <f t="shared" si="7"/>
        <v>0</v>
      </c>
      <c r="L82" s="328">
        <f t="shared" si="8"/>
        <v>0</v>
      </c>
      <c r="M82" s="328">
        <f t="shared" si="9"/>
        <v>0</v>
      </c>
      <c r="N82" s="328">
        <f t="shared" si="10"/>
        <v>0</v>
      </c>
      <c r="O82" s="328">
        <f t="shared" si="11"/>
        <v>0</v>
      </c>
      <c r="P82" s="328">
        <f t="shared" si="12"/>
        <v>0</v>
      </c>
      <c r="R82" s="331"/>
      <c r="T82" s="331"/>
    </row>
    <row r="83" spans="1:20" s="334" customFormat="1">
      <c r="A83" s="332">
        <v>17</v>
      </c>
      <c r="B83" s="335" t="s">
        <v>341</v>
      </c>
      <c r="C83" s="335" t="s">
        <v>348</v>
      </c>
      <c r="D83" s="326" t="s">
        <v>8</v>
      </c>
      <c r="E83" s="327">
        <v>8</v>
      </c>
      <c r="F83" s="344"/>
      <c r="G83" s="344"/>
      <c r="H83" s="328"/>
      <c r="I83" s="329"/>
      <c r="J83" s="330"/>
      <c r="K83" s="328">
        <f t="shared" si="7"/>
        <v>0</v>
      </c>
      <c r="L83" s="328">
        <f t="shared" si="8"/>
        <v>0</v>
      </c>
      <c r="M83" s="328">
        <f t="shared" si="9"/>
        <v>0</v>
      </c>
      <c r="N83" s="328">
        <f t="shared" si="10"/>
        <v>0</v>
      </c>
      <c r="O83" s="328">
        <f t="shared" si="11"/>
        <v>0</v>
      </c>
      <c r="P83" s="328">
        <f t="shared" si="12"/>
        <v>0</v>
      </c>
      <c r="R83" s="331"/>
      <c r="T83" s="331"/>
    </row>
    <row r="84" spans="1:20" s="334" customFormat="1">
      <c r="A84" s="332">
        <v>18</v>
      </c>
      <c r="B84" s="335" t="s">
        <v>341</v>
      </c>
      <c r="C84" s="335" t="s">
        <v>340</v>
      </c>
      <c r="D84" s="326" t="s">
        <v>8</v>
      </c>
      <c r="E84" s="327">
        <v>4</v>
      </c>
      <c r="F84" s="344"/>
      <c r="G84" s="344"/>
      <c r="H84" s="328"/>
      <c r="I84" s="329"/>
      <c r="J84" s="330"/>
      <c r="K84" s="328">
        <f t="shared" si="7"/>
        <v>0</v>
      </c>
      <c r="L84" s="328">
        <f t="shared" si="8"/>
        <v>0</v>
      </c>
      <c r="M84" s="328">
        <f t="shared" si="9"/>
        <v>0</v>
      </c>
      <c r="N84" s="328">
        <f t="shared" si="10"/>
        <v>0</v>
      </c>
      <c r="O84" s="328">
        <f t="shared" si="11"/>
        <v>0</v>
      </c>
      <c r="P84" s="328">
        <f t="shared" si="12"/>
        <v>0</v>
      </c>
      <c r="R84" s="331"/>
      <c r="T84" s="331"/>
    </row>
    <row r="85" spans="1:20" s="334" customFormat="1">
      <c r="A85" s="332"/>
      <c r="B85" s="333" t="s">
        <v>374</v>
      </c>
      <c r="C85" s="333"/>
      <c r="D85" s="326"/>
      <c r="E85" s="327"/>
      <c r="F85" s="344"/>
      <c r="G85" s="344"/>
      <c r="H85" s="328"/>
      <c r="I85" s="329"/>
      <c r="J85" s="330"/>
      <c r="K85" s="328"/>
      <c r="L85" s="328"/>
      <c r="M85" s="328"/>
      <c r="N85" s="328"/>
      <c r="O85" s="328"/>
      <c r="P85" s="328"/>
      <c r="R85" s="331"/>
      <c r="T85" s="331"/>
    </row>
    <row r="86" spans="1:20" s="334" customFormat="1">
      <c r="A86" s="332">
        <v>1</v>
      </c>
      <c r="B86" s="335" t="s">
        <v>339</v>
      </c>
      <c r="C86" s="335" t="s">
        <v>340</v>
      </c>
      <c r="D86" s="326" t="s">
        <v>299</v>
      </c>
      <c r="E86" s="327">
        <v>2</v>
      </c>
      <c r="F86" s="344"/>
      <c r="G86" s="344"/>
      <c r="H86" s="328"/>
      <c r="I86" s="329"/>
      <c r="J86" s="330"/>
      <c r="K86" s="328">
        <f t="shared" si="7"/>
        <v>0</v>
      </c>
      <c r="L86" s="328">
        <f t="shared" si="8"/>
        <v>0</v>
      </c>
      <c r="M86" s="328">
        <f t="shared" si="9"/>
        <v>0</v>
      </c>
      <c r="N86" s="328">
        <f t="shared" si="10"/>
        <v>0</v>
      </c>
      <c r="O86" s="328">
        <f t="shared" si="11"/>
        <v>0</v>
      </c>
      <c r="P86" s="328">
        <f t="shared" si="12"/>
        <v>0</v>
      </c>
      <c r="R86" s="331"/>
      <c r="T86" s="331"/>
    </row>
    <row r="87" spans="1:20" s="334" customFormat="1" ht="13.5" customHeight="1">
      <c r="A87" s="332">
        <v>2</v>
      </c>
      <c r="B87" s="335" t="s">
        <v>339</v>
      </c>
      <c r="C87" s="335" t="s">
        <v>365</v>
      </c>
      <c r="D87" s="326" t="s">
        <v>299</v>
      </c>
      <c r="E87" s="327">
        <v>2</v>
      </c>
      <c r="F87" s="344"/>
      <c r="G87" s="344"/>
      <c r="H87" s="328"/>
      <c r="I87" s="329"/>
      <c r="J87" s="330"/>
      <c r="K87" s="328">
        <f t="shared" si="7"/>
        <v>0</v>
      </c>
      <c r="L87" s="328">
        <f t="shared" si="8"/>
        <v>0</v>
      </c>
      <c r="M87" s="328">
        <f t="shared" si="9"/>
        <v>0</v>
      </c>
      <c r="N87" s="328">
        <f t="shared" si="10"/>
        <v>0</v>
      </c>
      <c r="O87" s="328">
        <f t="shared" si="11"/>
        <v>0</v>
      </c>
      <c r="P87" s="328">
        <f t="shared" si="12"/>
        <v>0</v>
      </c>
      <c r="R87" s="331"/>
      <c r="T87" s="331"/>
    </row>
    <row r="88" spans="1:20" s="331" customFormat="1">
      <c r="A88" s="332">
        <v>3</v>
      </c>
      <c r="B88" s="335" t="s">
        <v>351</v>
      </c>
      <c r="C88" s="335" t="s">
        <v>348</v>
      </c>
      <c r="D88" s="326" t="s">
        <v>299</v>
      </c>
      <c r="E88" s="327">
        <v>2</v>
      </c>
      <c r="F88" s="344"/>
      <c r="G88" s="344"/>
      <c r="H88" s="328"/>
      <c r="I88" s="329"/>
      <c r="J88" s="330"/>
      <c r="K88" s="328">
        <f t="shared" si="7"/>
        <v>0</v>
      </c>
      <c r="L88" s="328">
        <f t="shared" si="8"/>
        <v>0</v>
      </c>
      <c r="M88" s="328">
        <f t="shared" si="9"/>
        <v>0</v>
      </c>
      <c r="N88" s="328">
        <f t="shared" si="10"/>
        <v>0</v>
      </c>
      <c r="O88" s="328">
        <f t="shared" si="11"/>
        <v>0</v>
      </c>
      <c r="P88" s="328">
        <f t="shared" si="12"/>
        <v>0</v>
      </c>
    </row>
    <row r="89" spans="1:20" s="334" customFormat="1">
      <c r="A89" s="332">
        <v>4</v>
      </c>
      <c r="B89" s="335" t="s">
        <v>341</v>
      </c>
      <c r="C89" s="335" t="s">
        <v>365</v>
      </c>
      <c r="D89" s="326" t="s">
        <v>8</v>
      </c>
      <c r="E89" s="327">
        <v>6</v>
      </c>
      <c r="F89" s="344"/>
      <c r="G89" s="344"/>
      <c r="H89" s="328"/>
      <c r="I89" s="329"/>
      <c r="J89" s="330"/>
      <c r="K89" s="328">
        <f t="shared" si="7"/>
        <v>0</v>
      </c>
      <c r="L89" s="328">
        <f t="shared" si="8"/>
        <v>0</v>
      </c>
      <c r="M89" s="328">
        <f t="shared" si="9"/>
        <v>0</v>
      </c>
      <c r="N89" s="328">
        <f t="shared" si="10"/>
        <v>0</v>
      </c>
      <c r="O89" s="328">
        <f t="shared" si="11"/>
        <v>0</v>
      </c>
      <c r="P89" s="328">
        <f t="shared" si="12"/>
        <v>0</v>
      </c>
      <c r="R89" s="331"/>
      <c r="T89" s="331"/>
    </row>
    <row r="90" spans="1:20" s="334" customFormat="1">
      <c r="A90" s="332">
        <v>5</v>
      </c>
      <c r="B90" s="335" t="s">
        <v>341</v>
      </c>
      <c r="C90" s="335" t="s">
        <v>348</v>
      </c>
      <c r="D90" s="326" t="s">
        <v>8</v>
      </c>
      <c r="E90" s="327">
        <v>6</v>
      </c>
      <c r="F90" s="344"/>
      <c r="G90" s="344"/>
      <c r="H90" s="328"/>
      <c r="I90" s="329"/>
      <c r="J90" s="330"/>
      <c r="K90" s="328">
        <f t="shared" si="7"/>
        <v>0</v>
      </c>
      <c r="L90" s="328">
        <f t="shared" si="8"/>
        <v>0</v>
      </c>
      <c r="M90" s="328">
        <f t="shared" si="9"/>
        <v>0</v>
      </c>
      <c r="N90" s="328">
        <f t="shared" si="10"/>
        <v>0</v>
      </c>
      <c r="O90" s="328">
        <f t="shared" si="11"/>
        <v>0</v>
      </c>
      <c r="P90" s="328">
        <f t="shared" si="12"/>
        <v>0</v>
      </c>
      <c r="R90" s="331"/>
      <c r="T90" s="331"/>
    </row>
    <row r="91" spans="1:20" s="334" customFormat="1">
      <c r="A91" s="332">
        <v>6</v>
      </c>
      <c r="B91" s="335" t="s">
        <v>341</v>
      </c>
      <c r="C91" s="335" t="s">
        <v>340</v>
      </c>
      <c r="D91" s="326" t="s">
        <v>8</v>
      </c>
      <c r="E91" s="327">
        <v>6</v>
      </c>
      <c r="F91" s="344"/>
      <c r="G91" s="344"/>
      <c r="H91" s="328"/>
      <c r="I91" s="329"/>
      <c r="J91" s="330"/>
      <c r="K91" s="328">
        <f t="shared" si="7"/>
        <v>0</v>
      </c>
      <c r="L91" s="328">
        <f t="shared" si="8"/>
        <v>0</v>
      </c>
      <c r="M91" s="328">
        <f t="shared" si="9"/>
        <v>0</v>
      </c>
      <c r="N91" s="328">
        <f t="shared" si="10"/>
        <v>0</v>
      </c>
      <c r="O91" s="328">
        <f t="shared" si="11"/>
        <v>0</v>
      </c>
      <c r="P91" s="328">
        <f t="shared" si="12"/>
        <v>0</v>
      </c>
      <c r="R91" s="331"/>
      <c r="T91" s="331"/>
    </row>
    <row r="92" spans="1:20" s="334" customFormat="1">
      <c r="A92" s="332">
        <v>7</v>
      </c>
      <c r="B92" s="335" t="s">
        <v>375</v>
      </c>
      <c r="C92" s="335"/>
      <c r="D92" s="326" t="s">
        <v>376</v>
      </c>
      <c r="E92" s="327">
        <v>1</v>
      </c>
      <c r="F92" s="344"/>
      <c r="G92" s="344"/>
      <c r="H92" s="328"/>
      <c r="I92" s="329"/>
      <c r="J92" s="330"/>
      <c r="K92" s="328">
        <f t="shared" si="7"/>
        <v>0</v>
      </c>
      <c r="L92" s="328">
        <f t="shared" si="8"/>
        <v>0</v>
      </c>
      <c r="M92" s="328">
        <f t="shared" si="9"/>
        <v>0</v>
      </c>
      <c r="N92" s="328">
        <f t="shared" si="10"/>
        <v>0</v>
      </c>
      <c r="O92" s="328">
        <f t="shared" si="11"/>
        <v>0</v>
      </c>
      <c r="P92" s="328">
        <f t="shared" si="12"/>
        <v>0</v>
      </c>
      <c r="R92" s="331"/>
      <c r="T92" s="331"/>
    </row>
    <row r="93" spans="1:20" s="334" customFormat="1">
      <c r="A93" s="332">
        <v>8</v>
      </c>
      <c r="B93" s="335" t="s">
        <v>377</v>
      </c>
      <c r="C93" s="335"/>
      <c r="D93" s="326" t="s">
        <v>376</v>
      </c>
      <c r="E93" s="327">
        <v>1</v>
      </c>
      <c r="F93" s="344"/>
      <c r="G93" s="344"/>
      <c r="H93" s="328"/>
      <c r="I93" s="329"/>
      <c r="J93" s="330"/>
      <c r="K93" s="328">
        <f t="shared" si="7"/>
        <v>0</v>
      </c>
      <c r="L93" s="328">
        <f t="shared" si="8"/>
        <v>0</v>
      </c>
      <c r="M93" s="328">
        <f t="shared" si="9"/>
        <v>0</v>
      </c>
      <c r="N93" s="328">
        <f t="shared" si="10"/>
        <v>0</v>
      </c>
      <c r="O93" s="328">
        <f t="shared" si="11"/>
        <v>0</v>
      </c>
      <c r="P93" s="328">
        <f t="shared" si="12"/>
        <v>0</v>
      </c>
      <c r="R93" s="331"/>
      <c r="T93" s="331"/>
    </row>
    <row r="94" spans="1:20" s="334" customFormat="1">
      <c r="A94" s="332">
        <v>9</v>
      </c>
      <c r="B94" s="335" t="s">
        <v>378</v>
      </c>
      <c r="C94" s="335"/>
      <c r="D94" s="326" t="s">
        <v>376</v>
      </c>
      <c r="E94" s="327">
        <v>1</v>
      </c>
      <c r="F94" s="344"/>
      <c r="G94" s="344"/>
      <c r="H94" s="328"/>
      <c r="I94" s="329"/>
      <c r="J94" s="330"/>
      <c r="K94" s="328">
        <f t="shared" si="7"/>
        <v>0</v>
      </c>
      <c r="L94" s="328">
        <f t="shared" si="8"/>
        <v>0</v>
      </c>
      <c r="M94" s="328">
        <f t="shared" si="9"/>
        <v>0</v>
      </c>
      <c r="N94" s="328">
        <f t="shared" si="10"/>
        <v>0</v>
      </c>
      <c r="O94" s="328">
        <f t="shared" si="11"/>
        <v>0</v>
      </c>
      <c r="P94" s="328">
        <f t="shared" si="12"/>
        <v>0</v>
      </c>
      <c r="R94" s="331"/>
      <c r="T94" s="331"/>
    </row>
    <row r="95" spans="1:20" s="334" customFormat="1">
      <c r="A95" s="332"/>
      <c r="B95" s="333" t="s">
        <v>379</v>
      </c>
      <c r="C95" s="333"/>
      <c r="D95" s="326"/>
      <c r="E95" s="327"/>
      <c r="F95" s="344"/>
      <c r="G95" s="344"/>
      <c r="H95" s="328"/>
      <c r="I95" s="329"/>
      <c r="J95" s="330"/>
      <c r="K95" s="328"/>
      <c r="L95" s="328"/>
      <c r="M95" s="328"/>
      <c r="N95" s="328"/>
      <c r="O95" s="328"/>
      <c r="P95" s="328"/>
      <c r="R95" s="331"/>
      <c r="T95" s="331"/>
    </row>
    <row r="96" spans="1:20" s="334" customFormat="1">
      <c r="A96" s="332">
        <v>1</v>
      </c>
      <c r="B96" s="335" t="s">
        <v>380</v>
      </c>
      <c r="C96" s="335" t="s">
        <v>381</v>
      </c>
      <c r="D96" s="326" t="s">
        <v>382</v>
      </c>
      <c r="E96" s="327">
        <v>18</v>
      </c>
      <c r="F96" s="344"/>
      <c r="G96" s="344"/>
      <c r="H96" s="328"/>
      <c r="I96" s="329"/>
      <c r="J96" s="330"/>
      <c r="K96" s="328">
        <f t="shared" si="7"/>
        <v>0</v>
      </c>
      <c r="L96" s="328">
        <f t="shared" si="8"/>
        <v>0</v>
      </c>
      <c r="M96" s="328">
        <f t="shared" si="9"/>
        <v>0</v>
      </c>
      <c r="N96" s="328">
        <f t="shared" si="10"/>
        <v>0</v>
      </c>
      <c r="O96" s="328">
        <f t="shared" si="11"/>
        <v>0</v>
      </c>
      <c r="P96" s="328">
        <f t="shared" si="12"/>
        <v>0</v>
      </c>
      <c r="R96" s="331"/>
      <c r="T96" s="331"/>
    </row>
    <row r="97" spans="1:20" s="334" customFormat="1">
      <c r="A97" s="332">
        <v>2</v>
      </c>
      <c r="B97" s="335" t="s">
        <v>383</v>
      </c>
      <c r="C97" s="335" t="s">
        <v>338</v>
      </c>
      <c r="D97" s="326" t="s">
        <v>8</v>
      </c>
      <c r="E97" s="327">
        <v>54</v>
      </c>
      <c r="F97" s="344"/>
      <c r="G97" s="344"/>
      <c r="H97" s="328"/>
      <c r="I97" s="329"/>
      <c r="J97" s="330"/>
      <c r="K97" s="328">
        <f t="shared" si="7"/>
        <v>0</v>
      </c>
      <c r="L97" s="328">
        <f t="shared" si="8"/>
        <v>0</v>
      </c>
      <c r="M97" s="328">
        <f t="shared" si="9"/>
        <v>0</v>
      </c>
      <c r="N97" s="328">
        <f t="shared" si="10"/>
        <v>0</v>
      </c>
      <c r="O97" s="328">
        <f t="shared" si="11"/>
        <v>0</v>
      </c>
      <c r="P97" s="328">
        <f t="shared" si="12"/>
        <v>0</v>
      </c>
      <c r="R97" s="331"/>
      <c r="T97" s="331"/>
    </row>
    <row r="98" spans="1:20" s="334" customFormat="1">
      <c r="A98" s="332">
        <v>3</v>
      </c>
      <c r="B98" s="335" t="s">
        <v>383</v>
      </c>
      <c r="C98" s="335" t="s">
        <v>384</v>
      </c>
      <c r="D98" s="326" t="s">
        <v>8</v>
      </c>
      <c r="E98" s="327">
        <v>80</v>
      </c>
      <c r="F98" s="344"/>
      <c r="G98" s="344"/>
      <c r="H98" s="328"/>
      <c r="I98" s="329"/>
      <c r="J98" s="330"/>
      <c r="K98" s="328">
        <f t="shared" si="7"/>
        <v>0</v>
      </c>
      <c r="L98" s="328">
        <f t="shared" si="8"/>
        <v>0</v>
      </c>
      <c r="M98" s="328">
        <f t="shared" si="9"/>
        <v>0</v>
      </c>
      <c r="N98" s="328">
        <f t="shared" si="10"/>
        <v>0</v>
      </c>
      <c r="O98" s="328">
        <f t="shared" si="11"/>
        <v>0</v>
      </c>
      <c r="P98" s="328">
        <f t="shared" si="12"/>
        <v>0</v>
      </c>
      <c r="R98" s="331"/>
      <c r="T98" s="331"/>
    </row>
    <row r="99" spans="1:20" s="334" customFormat="1">
      <c r="A99" s="332">
        <v>4</v>
      </c>
      <c r="B99" s="335" t="s">
        <v>385</v>
      </c>
      <c r="C99" s="335" t="s">
        <v>338</v>
      </c>
      <c r="D99" s="336" t="s">
        <v>299</v>
      </c>
      <c r="E99" s="337">
        <v>18</v>
      </c>
      <c r="F99" s="344"/>
      <c r="G99" s="344"/>
      <c r="H99" s="328"/>
      <c r="I99" s="329"/>
      <c r="J99" s="330"/>
      <c r="K99" s="328">
        <f t="shared" si="7"/>
        <v>0</v>
      </c>
      <c r="L99" s="328">
        <f t="shared" si="8"/>
        <v>0</v>
      </c>
      <c r="M99" s="328">
        <f t="shared" si="9"/>
        <v>0</v>
      </c>
      <c r="N99" s="328">
        <f t="shared" si="10"/>
        <v>0</v>
      </c>
      <c r="O99" s="328">
        <f t="shared" si="11"/>
        <v>0</v>
      </c>
      <c r="P99" s="328">
        <f t="shared" si="12"/>
        <v>0</v>
      </c>
      <c r="R99" s="331"/>
      <c r="T99" s="331"/>
    </row>
    <row r="100" spans="1:20" s="334" customFormat="1">
      <c r="A100" s="332">
        <v>5</v>
      </c>
      <c r="B100" s="335" t="s">
        <v>385</v>
      </c>
      <c r="C100" s="335" t="s">
        <v>384</v>
      </c>
      <c r="D100" s="336" t="s">
        <v>299</v>
      </c>
      <c r="E100" s="337">
        <v>90</v>
      </c>
      <c r="F100" s="344"/>
      <c r="G100" s="344"/>
      <c r="H100" s="328"/>
      <c r="I100" s="329"/>
      <c r="J100" s="330"/>
      <c r="K100" s="328">
        <f t="shared" si="7"/>
        <v>0</v>
      </c>
      <c r="L100" s="328">
        <f t="shared" si="8"/>
        <v>0</v>
      </c>
      <c r="M100" s="328">
        <f t="shared" si="9"/>
        <v>0</v>
      </c>
      <c r="N100" s="328">
        <f t="shared" si="10"/>
        <v>0</v>
      </c>
      <c r="O100" s="328">
        <f t="shared" si="11"/>
        <v>0</v>
      </c>
      <c r="P100" s="328">
        <f t="shared" si="12"/>
        <v>0</v>
      </c>
      <c r="R100" s="331"/>
      <c r="T100" s="331"/>
    </row>
    <row r="101" spans="1:20" s="334" customFormat="1">
      <c r="A101" s="332">
        <v>6</v>
      </c>
      <c r="B101" s="335" t="s">
        <v>386</v>
      </c>
      <c r="C101" s="335" t="s">
        <v>384</v>
      </c>
      <c r="D101" s="336" t="s">
        <v>299</v>
      </c>
      <c r="E101" s="337">
        <v>144</v>
      </c>
      <c r="F101" s="344"/>
      <c r="G101" s="344"/>
      <c r="H101" s="328"/>
      <c r="I101" s="329"/>
      <c r="J101" s="330"/>
      <c r="K101" s="328">
        <f t="shared" si="7"/>
        <v>0</v>
      </c>
      <c r="L101" s="328">
        <f t="shared" si="8"/>
        <v>0</v>
      </c>
      <c r="M101" s="328">
        <f t="shared" si="9"/>
        <v>0</v>
      </c>
      <c r="N101" s="328">
        <f t="shared" si="10"/>
        <v>0</v>
      </c>
      <c r="O101" s="328">
        <f t="shared" si="11"/>
        <v>0</v>
      </c>
      <c r="P101" s="328">
        <f t="shared" si="12"/>
        <v>0</v>
      </c>
      <c r="R101" s="331"/>
      <c r="T101" s="331"/>
    </row>
    <row r="102" spans="1:20" s="334" customFormat="1">
      <c r="A102" s="332">
        <v>7</v>
      </c>
      <c r="B102" s="335" t="s">
        <v>387</v>
      </c>
      <c r="C102" s="335" t="s">
        <v>338</v>
      </c>
      <c r="D102" s="336" t="s">
        <v>299</v>
      </c>
      <c r="E102" s="337">
        <v>36</v>
      </c>
      <c r="F102" s="344"/>
      <c r="G102" s="344"/>
      <c r="H102" s="328"/>
      <c r="I102" s="329"/>
      <c r="J102" s="330"/>
      <c r="K102" s="328">
        <f t="shared" si="7"/>
        <v>0</v>
      </c>
      <c r="L102" s="328">
        <f t="shared" si="8"/>
        <v>0</v>
      </c>
      <c r="M102" s="328">
        <f t="shared" si="9"/>
        <v>0</v>
      </c>
      <c r="N102" s="328">
        <f t="shared" si="10"/>
        <v>0</v>
      </c>
      <c r="O102" s="328">
        <f t="shared" si="11"/>
        <v>0</v>
      </c>
      <c r="P102" s="328">
        <f t="shared" si="12"/>
        <v>0</v>
      </c>
      <c r="R102" s="331"/>
      <c r="T102" s="331"/>
    </row>
    <row r="103" spans="1:20" s="334" customFormat="1">
      <c r="A103" s="332">
        <v>8</v>
      </c>
      <c r="B103" s="335" t="s">
        <v>387</v>
      </c>
      <c r="C103" s="335" t="s">
        <v>384</v>
      </c>
      <c r="D103" s="336" t="s">
        <v>299</v>
      </c>
      <c r="E103" s="337">
        <v>144</v>
      </c>
      <c r="F103" s="344"/>
      <c r="G103" s="344"/>
      <c r="H103" s="328"/>
      <c r="I103" s="329"/>
      <c r="J103" s="330"/>
      <c r="K103" s="328">
        <f t="shared" si="7"/>
        <v>0</v>
      </c>
      <c r="L103" s="328">
        <f t="shared" si="8"/>
        <v>0</v>
      </c>
      <c r="M103" s="328">
        <f t="shared" si="9"/>
        <v>0</v>
      </c>
      <c r="N103" s="328">
        <f t="shared" si="10"/>
        <v>0</v>
      </c>
      <c r="O103" s="328">
        <f t="shared" si="11"/>
        <v>0</v>
      </c>
      <c r="P103" s="328">
        <f t="shared" si="12"/>
        <v>0</v>
      </c>
      <c r="R103" s="331"/>
      <c r="T103" s="331"/>
    </row>
    <row r="104" spans="1:20" s="338" customFormat="1">
      <c r="A104" s="332">
        <v>9</v>
      </c>
      <c r="B104" s="335" t="s">
        <v>388</v>
      </c>
      <c r="C104" s="335" t="s">
        <v>338</v>
      </c>
      <c r="D104" s="336" t="s">
        <v>299</v>
      </c>
      <c r="E104" s="336">
        <v>18</v>
      </c>
      <c r="F104" s="344"/>
      <c r="G104" s="344"/>
      <c r="H104" s="328"/>
      <c r="I104" s="329"/>
      <c r="J104" s="330"/>
      <c r="K104" s="328">
        <f t="shared" si="7"/>
        <v>0</v>
      </c>
      <c r="L104" s="328">
        <f t="shared" si="8"/>
        <v>0</v>
      </c>
      <c r="M104" s="328">
        <f t="shared" si="9"/>
        <v>0</v>
      </c>
      <c r="N104" s="328">
        <f t="shared" si="10"/>
        <v>0</v>
      </c>
      <c r="O104" s="328">
        <f t="shared" si="11"/>
        <v>0</v>
      </c>
      <c r="P104" s="328">
        <f t="shared" si="12"/>
        <v>0</v>
      </c>
    </row>
    <row r="105" spans="1:20" s="334" customFormat="1">
      <c r="A105" s="332">
        <v>10</v>
      </c>
      <c r="B105" s="335" t="s">
        <v>388</v>
      </c>
      <c r="C105" s="335" t="s">
        <v>389</v>
      </c>
      <c r="D105" s="326" t="s">
        <v>299</v>
      </c>
      <c r="E105" s="327">
        <v>18</v>
      </c>
      <c r="F105" s="344"/>
      <c r="G105" s="344"/>
      <c r="H105" s="328"/>
      <c r="I105" s="329"/>
      <c r="J105" s="330"/>
      <c r="K105" s="328">
        <f t="shared" si="7"/>
        <v>0</v>
      </c>
      <c r="L105" s="328">
        <f t="shared" si="8"/>
        <v>0</v>
      </c>
      <c r="M105" s="328">
        <f t="shared" si="9"/>
        <v>0</v>
      </c>
      <c r="N105" s="328">
        <f t="shared" si="10"/>
        <v>0</v>
      </c>
      <c r="O105" s="328">
        <f t="shared" si="11"/>
        <v>0</v>
      </c>
      <c r="P105" s="328">
        <f t="shared" si="12"/>
        <v>0</v>
      </c>
      <c r="R105" s="331"/>
      <c r="T105" s="331"/>
    </row>
    <row r="106" spans="1:20" s="334" customFormat="1">
      <c r="A106" s="332">
        <v>11</v>
      </c>
      <c r="B106" s="335" t="s">
        <v>390</v>
      </c>
      <c r="C106" s="335" t="s">
        <v>389</v>
      </c>
      <c r="D106" s="326" t="s">
        <v>299</v>
      </c>
      <c r="E106" s="327">
        <v>36</v>
      </c>
      <c r="F106" s="344"/>
      <c r="G106" s="344"/>
      <c r="H106" s="328"/>
      <c r="I106" s="329"/>
      <c r="J106" s="330"/>
      <c r="K106" s="328">
        <f t="shared" si="7"/>
        <v>0</v>
      </c>
      <c r="L106" s="328">
        <f t="shared" si="8"/>
        <v>0</v>
      </c>
      <c r="M106" s="328">
        <f t="shared" si="9"/>
        <v>0</v>
      </c>
      <c r="N106" s="328">
        <f t="shared" si="10"/>
        <v>0</v>
      </c>
      <c r="O106" s="328">
        <f t="shared" si="11"/>
        <v>0</v>
      </c>
      <c r="P106" s="328">
        <f t="shared" si="12"/>
        <v>0</v>
      </c>
      <c r="R106" s="331"/>
      <c r="T106" s="331"/>
    </row>
    <row r="107" spans="1:20" s="334" customFormat="1">
      <c r="A107" s="332">
        <v>12</v>
      </c>
      <c r="B107" s="335" t="s">
        <v>391</v>
      </c>
      <c r="C107" s="335" t="s">
        <v>338</v>
      </c>
      <c r="D107" s="326" t="s">
        <v>299</v>
      </c>
      <c r="E107" s="327">
        <v>108</v>
      </c>
      <c r="F107" s="344"/>
      <c r="G107" s="344"/>
      <c r="H107" s="328"/>
      <c r="I107" s="329"/>
      <c r="J107" s="330"/>
      <c r="K107" s="328">
        <f t="shared" si="7"/>
        <v>0</v>
      </c>
      <c r="L107" s="328">
        <f t="shared" si="8"/>
        <v>0</v>
      </c>
      <c r="M107" s="328">
        <f t="shared" si="9"/>
        <v>0</v>
      </c>
      <c r="N107" s="328">
        <f t="shared" si="10"/>
        <v>0</v>
      </c>
      <c r="O107" s="328">
        <f t="shared" si="11"/>
        <v>0</v>
      </c>
      <c r="P107" s="328">
        <f t="shared" si="12"/>
        <v>0</v>
      </c>
      <c r="R107" s="331"/>
      <c r="T107" s="331"/>
    </row>
    <row r="108" spans="1:20" s="334" customFormat="1">
      <c r="A108" s="332">
        <v>13</v>
      </c>
      <c r="B108" s="335" t="s">
        <v>391</v>
      </c>
      <c r="C108" s="335" t="s">
        <v>384</v>
      </c>
      <c r="D108" s="326" t="s">
        <v>299</v>
      </c>
      <c r="E108" s="327">
        <v>144</v>
      </c>
      <c r="F108" s="344"/>
      <c r="G108" s="344"/>
      <c r="H108" s="328"/>
      <c r="I108" s="329"/>
      <c r="J108" s="330"/>
      <c r="K108" s="328">
        <f t="shared" si="7"/>
        <v>0</v>
      </c>
      <c r="L108" s="328">
        <f t="shared" si="8"/>
        <v>0</v>
      </c>
      <c r="M108" s="328">
        <f t="shared" si="9"/>
        <v>0</v>
      </c>
      <c r="N108" s="328">
        <f t="shared" si="10"/>
        <v>0</v>
      </c>
      <c r="O108" s="328">
        <f t="shared" si="11"/>
        <v>0</v>
      </c>
      <c r="P108" s="328">
        <f t="shared" si="12"/>
        <v>0</v>
      </c>
      <c r="R108" s="331"/>
      <c r="T108" s="331"/>
    </row>
    <row r="109" spans="1:20" s="334" customFormat="1">
      <c r="A109" s="332">
        <v>14</v>
      </c>
      <c r="B109" s="335" t="s">
        <v>378</v>
      </c>
      <c r="C109" s="335"/>
      <c r="D109" s="326" t="s">
        <v>376</v>
      </c>
      <c r="E109" s="327">
        <v>1</v>
      </c>
      <c r="F109" s="344"/>
      <c r="G109" s="344"/>
      <c r="H109" s="328"/>
      <c r="I109" s="329"/>
      <c r="J109" s="330"/>
      <c r="K109" s="328">
        <f t="shared" si="7"/>
        <v>0</v>
      </c>
      <c r="L109" s="328">
        <f t="shared" si="8"/>
        <v>0</v>
      </c>
      <c r="M109" s="328">
        <f t="shared" si="9"/>
        <v>0</v>
      </c>
      <c r="N109" s="328">
        <f t="shared" si="10"/>
        <v>0</v>
      </c>
      <c r="O109" s="328">
        <f t="shared" si="11"/>
        <v>0</v>
      </c>
      <c r="P109" s="328">
        <f t="shared" si="12"/>
        <v>0</v>
      </c>
      <c r="R109" s="331"/>
      <c r="T109" s="331"/>
    </row>
    <row r="110" spans="1:20" s="334" customFormat="1">
      <c r="A110" s="339"/>
      <c r="B110" s="333" t="s">
        <v>392</v>
      </c>
      <c r="C110" s="340"/>
      <c r="D110" s="326"/>
      <c r="E110" s="327"/>
      <c r="F110" s="344"/>
      <c r="G110" s="344"/>
      <c r="H110" s="328"/>
      <c r="I110" s="329"/>
      <c r="J110" s="330"/>
      <c r="K110" s="328"/>
      <c r="L110" s="328"/>
      <c r="M110" s="328"/>
      <c r="N110" s="328"/>
      <c r="O110" s="328"/>
      <c r="P110" s="328"/>
      <c r="R110" s="331"/>
      <c r="T110" s="331"/>
    </row>
    <row r="111" spans="1:20" s="334" customFormat="1" ht="14.25">
      <c r="A111" s="339"/>
      <c r="B111" s="341" t="s">
        <v>393</v>
      </c>
      <c r="C111" s="340"/>
      <c r="D111" s="326" t="s">
        <v>394</v>
      </c>
      <c r="E111" s="326">
        <v>217</v>
      </c>
      <c r="F111" s="344"/>
      <c r="G111" s="344"/>
      <c r="H111" s="327"/>
      <c r="I111" s="329"/>
      <c r="J111" s="330"/>
      <c r="K111" s="328">
        <f t="shared" si="7"/>
        <v>0</v>
      </c>
      <c r="L111" s="328">
        <f t="shared" si="8"/>
        <v>0</v>
      </c>
      <c r="M111" s="328">
        <f t="shared" si="9"/>
        <v>0</v>
      </c>
      <c r="N111" s="328">
        <f t="shared" si="10"/>
        <v>0</v>
      </c>
      <c r="O111" s="328">
        <f t="shared" si="11"/>
        <v>0</v>
      </c>
      <c r="P111" s="328">
        <f t="shared" si="12"/>
        <v>0</v>
      </c>
      <c r="R111" s="331"/>
      <c r="T111" s="331"/>
    </row>
    <row r="112" spans="1:20" s="334" customFormat="1" ht="13.5" customHeight="1">
      <c r="A112" s="326"/>
      <c r="B112" s="342" t="s">
        <v>395</v>
      </c>
      <c r="C112" s="326"/>
      <c r="D112" s="326" t="s">
        <v>394</v>
      </c>
      <c r="E112" s="326">
        <v>217</v>
      </c>
      <c r="F112" s="344"/>
      <c r="G112" s="344"/>
      <c r="H112" s="328"/>
      <c r="I112" s="329"/>
      <c r="J112" s="330"/>
      <c r="K112" s="328">
        <f t="shared" si="7"/>
        <v>0</v>
      </c>
      <c r="L112" s="328">
        <f t="shared" si="8"/>
        <v>0</v>
      </c>
      <c r="M112" s="328">
        <f t="shared" si="9"/>
        <v>0</v>
      </c>
      <c r="N112" s="328">
        <f t="shared" si="10"/>
        <v>0</v>
      </c>
      <c r="O112" s="328">
        <f t="shared" si="11"/>
        <v>0</v>
      </c>
      <c r="P112" s="328">
        <f t="shared" si="12"/>
        <v>0</v>
      </c>
      <c r="R112" s="331"/>
      <c r="T112" s="331"/>
    </row>
    <row r="113" spans="1:20" s="331" customFormat="1" ht="51">
      <c r="A113" s="339"/>
      <c r="B113" s="340" t="s">
        <v>396</v>
      </c>
      <c r="C113" s="326"/>
      <c r="D113" s="326" t="s">
        <v>394</v>
      </c>
      <c r="E113" s="326">
        <v>50</v>
      </c>
      <c r="F113" s="344"/>
      <c r="G113" s="344"/>
      <c r="H113" s="328"/>
      <c r="I113" s="329"/>
      <c r="J113" s="330"/>
      <c r="K113" s="328">
        <f t="shared" si="7"/>
        <v>0</v>
      </c>
      <c r="L113" s="328">
        <f t="shared" si="8"/>
        <v>0</v>
      </c>
      <c r="M113" s="328">
        <f t="shared" si="9"/>
        <v>0</v>
      </c>
      <c r="N113" s="328">
        <f t="shared" si="10"/>
        <v>0</v>
      </c>
      <c r="O113" s="328">
        <f t="shared" si="11"/>
        <v>0</v>
      </c>
      <c r="P113" s="328">
        <f t="shared" si="12"/>
        <v>0</v>
      </c>
      <c r="Q113" s="334"/>
    </row>
    <row r="114" spans="1:20" s="334" customFormat="1" ht="25.5">
      <c r="A114" s="339"/>
      <c r="B114" s="343" t="s">
        <v>397</v>
      </c>
      <c r="C114" s="340"/>
      <c r="D114" s="326"/>
      <c r="E114" s="327"/>
      <c r="F114" s="344"/>
      <c r="G114" s="344"/>
      <c r="H114" s="328"/>
      <c r="I114" s="329"/>
      <c r="J114" s="330"/>
      <c r="K114" s="328"/>
      <c r="L114" s="328"/>
      <c r="M114" s="328"/>
      <c r="N114" s="328"/>
      <c r="O114" s="328"/>
      <c r="P114" s="328"/>
      <c r="R114" s="331"/>
      <c r="T114" s="331"/>
    </row>
    <row r="115" spans="1:20" s="334" customFormat="1" ht="25.5">
      <c r="A115" s="339"/>
      <c r="B115" s="340" t="s">
        <v>398</v>
      </c>
      <c r="C115" s="340"/>
      <c r="D115" s="326" t="s">
        <v>376</v>
      </c>
      <c r="E115" s="327">
        <v>1</v>
      </c>
      <c r="F115" s="344"/>
      <c r="G115" s="344"/>
      <c r="H115" s="328"/>
      <c r="I115" s="329"/>
      <c r="J115" s="330"/>
      <c r="K115" s="328">
        <f t="shared" ref="K115" si="13">H115+I115+J115</f>
        <v>0</v>
      </c>
      <c r="L115" s="328">
        <f t="shared" ref="L115" si="14">ROUND(E115*F115,1)</f>
        <v>0</v>
      </c>
      <c r="M115" s="328">
        <f t="shared" ref="M115" si="15">ROUND($E115*H115,2)</f>
        <v>0</v>
      </c>
      <c r="N115" s="328">
        <f t="shared" ref="N115" si="16">ROUND(E115*I115,2)</f>
        <v>0</v>
      </c>
      <c r="O115" s="328">
        <f t="shared" ref="O115" si="17">ROUND(E115*J115,2)</f>
        <v>0</v>
      </c>
      <c r="P115" s="328">
        <f t="shared" ref="P115" si="18">M115+N115+O115</f>
        <v>0</v>
      </c>
      <c r="R115" s="331"/>
      <c r="T115" s="331"/>
    </row>
    <row r="116" spans="1:20">
      <c r="A116" s="326"/>
      <c r="B116" s="345"/>
      <c r="C116" s="345"/>
      <c r="D116" s="326"/>
      <c r="E116" s="346"/>
      <c r="F116" s="344"/>
      <c r="G116" s="344"/>
      <c r="H116" s="328"/>
      <c r="I116" s="329"/>
      <c r="J116" s="330"/>
      <c r="K116" s="328"/>
      <c r="L116" s="328"/>
      <c r="M116" s="328"/>
      <c r="N116" s="328"/>
      <c r="O116" s="328"/>
      <c r="P116" s="328"/>
    </row>
    <row r="117" spans="1:20">
      <c r="A117" s="347"/>
      <c r="B117" s="348" t="s">
        <v>399</v>
      </c>
      <c r="C117" s="348"/>
      <c r="D117" s="349"/>
      <c r="E117" s="349"/>
      <c r="F117" s="349"/>
      <c r="G117" s="349"/>
      <c r="H117" s="349"/>
      <c r="I117" s="349"/>
      <c r="J117" s="350"/>
      <c r="K117" s="350"/>
      <c r="L117" s="351">
        <f>SUM(L9:L116)</f>
        <v>0</v>
      </c>
      <c r="M117" s="351">
        <f>SUM(M9:M116)</f>
        <v>0</v>
      </c>
      <c r="N117" s="351">
        <f t="shared" ref="N117:P117" si="19">SUM(N9:N116)</f>
        <v>0</v>
      </c>
      <c r="O117" s="351">
        <f t="shared" si="19"/>
        <v>0</v>
      </c>
      <c r="P117" s="351">
        <f t="shared" si="19"/>
        <v>0</v>
      </c>
    </row>
    <row r="118" spans="1:20">
      <c r="A118" s="347"/>
      <c r="B118" s="664" t="s">
        <v>592</v>
      </c>
      <c r="C118" s="664"/>
      <c r="D118" s="664"/>
      <c r="E118" s="664"/>
      <c r="F118" s="664"/>
      <c r="G118" s="664"/>
      <c r="H118" s="664"/>
      <c r="I118" s="352"/>
      <c r="J118" s="350"/>
      <c r="K118" s="350"/>
      <c r="L118" s="353"/>
      <c r="M118" s="353"/>
      <c r="N118" s="354">
        <f>N117*I118</f>
        <v>0</v>
      </c>
      <c r="O118" s="353"/>
      <c r="P118" s="353">
        <f>N118</f>
        <v>0</v>
      </c>
    </row>
    <row r="119" spans="1:20">
      <c r="A119" s="347"/>
      <c r="B119" s="664" t="s">
        <v>400</v>
      </c>
      <c r="C119" s="664"/>
      <c r="D119" s="664"/>
      <c r="E119" s="664"/>
      <c r="F119" s="664"/>
      <c r="G119" s="664"/>
      <c r="H119" s="664"/>
      <c r="I119" s="349"/>
      <c r="J119" s="350"/>
      <c r="K119" s="350"/>
      <c r="L119" s="355"/>
      <c r="M119" s="355">
        <f>SUM(M117:M118)</f>
        <v>0</v>
      </c>
      <c r="N119" s="355">
        <f>SUM(N117:N118)</f>
        <v>0</v>
      </c>
      <c r="O119" s="355">
        <f>SUM(O117:O118)</f>
        <v>0</v>
      </c>
      <c r="P119" s="355">
        <f>SUM(P117:P118)</f>
        <v>0</v>
      </c>
    </row>
    <row r="120" spans="1:20">
      <c r="D120" s="364"/>
      <c r="E120" s="331"/>
      <c r="F120" s="334"/>
      <c r="G120" s="334"/>
      <c r="H120" s="331"/>
    </row>
    <row r="121" spans="1:20">
      <c r="D121" s="364"/>
      <c r="E121" s="334"/>
      <c r="F121" s="334"/>
      <c r="G121" s="334"/>
      <c r="H121" s="334"/>
    </row>
  </sheetData>
  <mergeCells count="9">
    <mergeCell ref="L6:P6"/>
    <mergeCell ref="A9:P9"/>
    <mergeCell ref="B118:H118"/>
    <mergeCell ref="B119:H119"/>
    <mergeCell ref="A6:A7"/>
    <mergeCell ref="B6:B7"/>
    <mergeCell ref="D6:D7"/>
    <mergeCell ref="E6:E7"/>
    <mergeCell ref="F6:K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R31"/>
  <sheetViews>
    <sheetView view="pageBreakPreview" zoomScaleSheetLayoutView="100" workbookViewId="0">
      <selection activeCell="R30" sqref="R30"/>
    </sheetView>
  </sheetViews>
  <sheetFormatPr defaultRowHeight="14.25"/>
  <cols>
    <col min="1" max="1" width="5" style="95" customWidth="1"/>
    <col min="2" max="2" width="10.140625" style="95" customWidth="1"/>
    <col min="3" max="3" width="47.5703125" style="95" customWidth="1"/>
    <col min="4" max="4" width="8.85546875" style="95" customWidth="1"/>
    <col min="5" max="14" width="9.140625" style="95"/>
    <col min="15" max="15" width="11.7109375" style="95" customWidth="1"/>
    <col min="16" max="16" width="9.140625" style="95"/>
    <col min="17" max="17" width="11.7109375" style="95" customWidth="1"/>
    <col min="18" max="18" width="9.140625" style="96"/>
    <col min="19" max="16384" width="9.140625" style="95"/>
  </cols>
  <sheetData>
    <row r="1" spans="1:17" ht="15.75">
      <c r="A1" s="673" t="s">
        <v>322</v>
      </c>
      <c r="B1" s="673"/>
      <c r="C1" s="673"/>
      <c r="D1" s="673"/>
      <c r="E1" s="673"/>
      <c r="F1" s="673"/>
    </row>
    <row r="2" spans="1:17">
      <c r="A2" s="97"/>
      <c r="B2" s="97"/>
      <c r="C2" s="97"/>
      <c r="D2" s="97"/>
      <c r="E2" s="97"/>
      <c r="F2" s="97"/>
    </row>
    <row r="3" spans="1:17" ht="15" customHeight="1">
      <c r="A3" s="674" t="s">
        <v>62</v>
      </c>
      <c r="B3" s="675"/>
      <c r="C3" s="675"/>
      <c r="D3" s="675"/>
      <c r="E3" s="675"/>
      <c r="F3" s="675"/>
    </row>
    <row r="4" spans="1:17">
      <c r="A4" s="676" t="s">
        <v>63</v>
      </c>
      <c r="B4" s="677"/>
      <c r="C4" s="677"/>
      <c r="D4" s="677"/>
      <c r="E4" s="677"/>
      <c r="F4" s="677"/>
    </row>
    <row r="5" spans="1:17">
      <c r="A5" s="44" t="s">
        <v>56</v>
      </c>
      <c r="B5" s="44"/>
      <c r="C5" s="44"/>
      <c r="D5" s="44"/>
      <c r="E5" s="44"/>
      <c r="F5" s="44"/>
    </row>
    <row r="6" spans="1:17">
      <c r="A6" s="44" t="s">
        <v>57</v>
      </c>
      <c r="B6" s="44"/>
      <c r="C6" s="44"/>
      <c r="D6" s="44"/>
      <c r="E6" s="44"/>
      <c r="F6" s="44"/>
    </row>
    <row r="7" spans="1:17">
      <c r="A7" s="44" t="s">
        <v>58</v>
      </c>
      <c r="B7" s="44"/>
      <c r="C7" s="44"/>
      <c r="D7" s="44"/>
      <c r="E7" s="44"/>
      <c r="F7" s="44"/>
    </row>
    <row r="8" spans="1:17">
      <c r="A8" s="44" t="str">
        <f>[2]Kopsavilkums!A8</f>
        <v>Pasūtījuma Nr. :   OSI 2015/15 AK ERAF</v>
      </c>
      <c r="B8" s="44"/>
      <c r="C8" s="44"/>
      <c r="D8" s="44"/>
      <c r="E8" s="44"/>
      <c r="F8" s="44"/>
    </row>
    <row r="9" spans="1:17" ht="15">
      <c r="A9" s="44"/>
      <c r="B9" s="44"/>
      <c r="C9" s="44"/>
      <c r="D9" s="44"/>
      <c r="E9" s="44"/>
      <c r="F9" s="44"/>
      <c r="O9" s="98" t="s">
        <v>39</v>
      </c>
      <c r="P9" s="678">
        <f>Q25</f>
        <v>18614.260000000002</v>
      </c>
      <c r="Q9" s="679"/>
    </row>
    <row r="10" spans="1:17">
      <c r="A10" s="44"/>
      <c r="B10" s="44"/>
      <c r="C10" s="44"/>
      <c r="D10" s="44"/>
      <c r="E10" s="44"/>
      <c r="F10" s="44"/>
    </row>
    <row r="11" spans="1:17">
      <c r="A11" s="44"/>
      <c r="B11" s="44"/>
      <c r="C11" s="44"/>
      <c r="D11" s="44"/>
      <c r="E11" s="44"/>
      <c r="F11" s="44"/>
      <c r="N11" s="95" t="str">
        <f>[2]Kopsavilkums!D13</f>
        <v xml:space="preserve">Tāme sastādīta: 2015. gada 12. novembrī </v>
      </c>
    </row>
    <row r="12" spans="1:17" ht="15" thickBot="1">
      <c r="A12" s="44" t="s">
        <v>64</v>
      </c>
      <c r="B12" s="44"/>
      <c r="C12" s="44"/>
      <c r="D12" s="44"/>
      <c r="E12" s="44"/>
      <c r="F12" s="44"/>
    </row>
    <row r="13" spans="1:17">
      <c r="A13" s="99"/>
      <c r="B13" s="100"/>
      <c r="C13" s="100"/>
      <c r="D13" s="100"/>
      <c r="E13" s="100"/>
      <c r="F13" s="100"/>
      <c r="G13" s="680" t="s">
        <v>16</v>
      </c>
      <c r="H13" s="680"/>
      <c r="I13" s="680"/>
      <c r="J13" s="680"/>
      <c r="K13" s="680"/>
      <c r="L13" s="680"/>
      <c r="M13" s="680" t="s">
        <v>17</v>
      </c>
      <c r="N13" s="680"/>
      <c r="O13" s="680"/>
      <c r="P13" s="680"/>
      <c r="Q13" s="681"/>
    </row>
    <row r="14" spans="1:17" ht="45" thickBot="1">
      <c r="A14" s="101" t="s">
        <v>3</v>
      </c>
      <c r="B14" s="102" t="s">
        <v>65</v>
      </c>
      <c r="C14" s="103" t="s">
        <v>66</v>
      </c>
      <c r="D14" s="89" t="s">
        <v>67</v>
      </c>
      <c r="E14" s="102" t="s">
        <v>5</v>
      </c>
      <c r="F14" s="102" t="s">
        <v>4</v>
      </c>
      <c r="G14" s="104" t="s">
        <v>68</v>
      </c>
      <c r="H14" s="104" t="s">
        <v>69</v>
      </c>
      <c r="I14" s="104" t="s">
        <v>70</v>
      </c>
      <c r="J14" s="104" t="s">
        <v>71</v>
      </c>
      <c r="K14" s="104" t="s">
        <v>72</v>
      </c>
      <c r="L14" s="104" t="s">
        <v>73</v>
      </c>
      <c r="M14" s="104" t="s">
        <v>74</v>
      </c>
      <c r="N14" s="104" t="s">
        <v>70</v>
      </c>
      <c r="O14" s="104" t="s">
        <v>71</v>
      </c>
      <c r="P14" s="104" t="s">
        <v>72</v>
      </c>
      <c r="Q14" s="105" t="s">
        <v>75</v>
      </c>
    </row>
    <row r="15" spans="1:17" ht="15" thickBot="1">
      <c r="A15" s="106" t="s">
        <v>76</v>
      </c>
      <c r="B15" s="107" t="s">
        <v>77</v>
      </c>
      <c r="C15" s="107" t="s">
        <v>78</v>
      </c>
      <c r="D15" s="107" t="s">
        <v>79</v>
      </c>
      <c r="E15" s="107" t="s">
        <v>80</v>
      </c>
      <c r="F15" s="107" t="s">
        <v>81</v>
      </c>
      <c r="G15" s="108" t="s">
        <v>82</v>
      </c>
      <c r="H15" s="108" t="s">
        <v>83</v>
      </c>
      <c r="I15" s="108" t="s">
        <v>84</v>
      </c>
      <c r="J15" s="108" t="s">
        <v>85</v>
      </c>
      <c r="K15" s="108" t="s">
        <v>86</v>
      </c>
      <c r="L15" s="108" t="s">
        <v>87</v>
      </c>
      <c r="M15" s="108" t="s">
        <v>88</v>
      </c>
      <c r="N15" s="108" t="s">
        <v>89</v>
      </c>
      <c r="O15" s="108" t="s">
        <v>90</v>
      </c>
      <c r="P15" s="108" t="s">
        <v>91</v>
      </c>
      <c r="Q15" s="109" t="s">
        <v>92</v>
      </c>
    </row>
    <row r="16" spans="1:17" s="96" customFormat="1">
      <c r="A16" s="88"/>
      <c r="B16" s="11"/>
      <c r="C16" s="110" t="s">
        <v>93</v>
      </c>
      <c r="D16" s="111"/>
      <c r="E16" s="11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3"/>
    </row>
    <row r="17" spans="1:18" s="96" customFormat="1" ht="25.5">
      <c r="A17" s="88"/>
      <c r="B17" s="11"/>
      <c r="C17" s="111" t="s">
        <v>94</v>
      </c>
      <c r="D17" s="114"/>
      <c r="E17" s="11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3"/>
    </row>
    <row r="18" spans="1:18" s="121" customFormat="1" ht="25.5">
      <c r="A18" s="88">
        <v>1</v>
      </c>
      <c r="B18" s="11" t="s">
        <v>95</v>
      </c>
      <c r="C18" s="115" t="s">
        <v>96</v>
      </c>
      <c r="D18" s="116">
        <v>200</v>
      </c>
      <c r="E18" s="116" t="s">
        <v>9</v>
      </c>
      <c r="F18" s="117">
        <v>1</v>
      </c>
      <c r="G18" s="118">
        <v>2.33</v>
      </c>
      <c r="H18" s="118">
        <v>5.6</v>
      </c>
      <c r="I18" s="118">
        <f t="shared" ref="I18:I21" si="0">ROUND(G18*H18,2)</f>
        <v>13.05</v>
      </c>
      <c r="J18" s="118">
        <v>3446.46</v>
      </c>
      <c r="K18" s="118">
        <v>103.96</v>
      </c>
      <c r="L18" s="118">
        <f t="shared" ref="L18:L21" si="1">ROUND(SUM(I18:K18),2)</f>
        <v>3563.47</v>
      </c>
      <c r="M18" s="118">
        <f t="shared" ref="M18:M21" si="2">ROUND(F18*G18,2)</f>
        <v>2.33</v>
      </c>
      <c r="N18" s="118">
        <f t="shared" ref="N18:N21" si="3">ROUND(F18*I18,2)</f>
        <v>13.05</v>
      </c>
      <c r="O18" s="118">
        <f t="shared" ref="O18:O21" si="4">ROUND(F18*J18,2)</f>
        <v>3446.46</v>
      </c>
      <c r="P18" s="118">
        <f t="shared" ref="P18:P21" si="5">ROUND(F18*K18,2)</f>
        <v>103.96</v>
      </c>
      <c r="Q18" s="119">
        <f t="shared" ref="Q18:Q21" si="6">ROUND(SUM(N18:P18),2)</f>
        <v>3563.47</v>
      </c>
      <c r="R18" s="120"/>
    </row>
    <row r="19" spans="1:18" s="121" customFormat="1" ht="25.5">
      <c r="A19" s="88">
        <v>2</v>
      </c>
      <c r="B19" s="11" t="s">
        <v>97</v>
      </c>
      <c r="C19" s="115" t="s">
        <v>98</v>
      </c>
      <c r="D19" s="116">
        <v>250</v>
      </c>
      <c r="E19" s="116" t="s">
        <v>9</v>
      </c>
      <c r="F19" s="117">
        <v>2</v>
      </c>
      <c r="G19" s="118">
        <v>2.33</v>
      </c>
      <c r="H19" s="118">
        <v>5.6</v>
      </c>
      <c r="I19" s="118">
        <f t="shared" si="0"/>
        <v>13.05</v>
      </c>
      <c r="J19" s="118">
        <v>3466.86</v>
      </c>
      <c r="K19" s="118">
        <v>104.57</v>
      </c>
      <c r="L19" s="118">
        <f t="shared" si="1"/>
        <v>3584.48</v>
      </c>
      <c r="M19" s="118">
        <f t="shared" si="2"/>
        <v>4.66</v>
      </c>
      <c r="N19" s="118">
        <f t="shared" si="3"/>
        <v>26.1</v>
      </c>
      <c r="O19" s="118">
        <f t="shared" si="4"/>
        <v>6933.72</v>
      </c>
      <c r="P19" s="118">
        <f t="shared" si="5"/>
        <v>209.14</v>
      </c>
      <c r="Q19" s="119">
        <f t="shared" si="6"/>
        <v>7168.96</v>
      </c>
      <c r="R19" s="120"/>
    </row>
    <row r="20" spans="1:18" s="121" customFormat="1" ht="25.5">
      <c r="A20" s="88">
        <v>3</v>
      </c>
      <c r="B20" s="11" t="s">
        <v>99</v>
      </c>
      <c r="C20" s="115" t="s">
        <v>96</v>
      </c>
      <c r="D20" s="116">
        <v>315</v>
      </c>
      <c r="E20" s="116" t="s">
        <v>9</v>
      </c>
      <c r="F20" s="117">
        <v>1</v>
      </c>
      <c r="G20" s="118">
        <v>2.91</v>
      </c>
      <c r="H20" s="118">
        <v>5.6</v>
      </c>
      <c r="I20" s="118">
        <f t="shared" si="0"/>
        <v>16.3</v>
      </c>
      <c r="J20" s="118">
        <v>3638.22</v>
      </c>
      <c r="K20" s="118">
        <v>109.83</v>
      </c>
      <c r="L20" s="118">
        <f t="shared" si="1"/>
        <v>3764.35</v>
      </c>
      <c r="M20" s="118">
        <f t="shared" si="2"/>
        <v>2.91</v>
      </c>
      <c r="N20" s="118">
        <f t="shared" si="3"/>
        <v>16.3</v>
      </c>
      <c r="O20" s="118">
        <f t="shared" si="4"/>
        <v>3638.22</v>
      </c>
      <c r="P20" s="118">
        <f t="shared" si="5"/>
        <v>109.83</v>
      </c>
      <c r="Q20" s="119">
        <f t="shared" si="6"/>
        <v>3764.35</v>
      </c>
      <c r="R20" s="120"/>
    </row>
    <row r="21" spans="1:18" s="121" customFormat="1" ht="25.5">
      <c r="A21" s="88">
        <v>4</v>
      </c>
      <c r="B21" s="11" t="s">
        <v>100</v>
      </c>
      <c r="C21" s="115" t="s">
        <v>98</v>
      </c>
      <c r="D21" s="116">
        <v>315</v>
      </c>
      <c r="E21" s="116" t="s">
        <v>9</v>
      </c>
      <c r="F21" s="117">
        <v>1</v>
      </c>
      <c r="G21" s="118">
        <v>2.91</v>
      </c>
      <c r="H21" s="118">
        <v>5.6</v>
      </c>
      <c r="I21" s="118">
        <f t="shared" si="0"/>
        <v>16.3</v>
      </c>
      <c r="J21" s="118">
        <v>3638.22</v>
      </c>
      <c r="K21" s="118">
        <v>109.83</v>
      </c>
      <c r="L21" s="118">
        <f t="shared" si="1"/>
        <v>3764.35</v>
      </c>
      <c r="M21" s="118">
        <f t="shared" si="2"/>
        <v>2.91</v>
      </c>
      <c r="N21" s="118">
        <f t="shared" si="3"/>
        <v>16.3</v>
      </c>
      <c r="O21" s="118">
        <f t="shared" si="4"/>
        <v>3638.22</v>
      </c>
      <c r="P21" s="118">
        <f t="shared" si="5"/>
        <v>109.83</v>
      </c>
      <c r="Q21" s="119">
        <f t="shared" si="6"/>
        <v>3764.35</v>
      </c>
      <c r="R21" s="120"/>
    </row>
    <row r="22" spans="1:18" s="121" customFormat="1" ht="15" thickBot="1">
      <c r="A22" s="147"/>
      <c r="B22" s="148"/>
      <c r="C22" s="149"/>
      <c r="D22" s="150"/>
      <c r="E22" s="150"/>
      <c r="F22" s="137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2"/>
      <c r="R22" s="120"/>
    </row>
    <row r="23" spans="1:18" s="128" customFormat="1" ht="12.75">
      <c r="A23" s="122"/>
      <c r="B23" s="123"/>
      <c r="C23" s="5" t="s">
        <v>21</v>
      </c>
      <c r="D23" s="5"/>
      <c r="E23" s="124"/>
      <c r="F23" s="125"/>
      <c r="G23" s="125"/>
      <c r="H23" s="125"/>
      <c r="I23" s="125"/>
      <c r="J23" s="125"/>
      <c r="K23" s="125"/>
      <c r="L23" s="125"/>
      <c r="M23" s="125">
        <f t="shared" ref="M23:O23" si="7">SUM(M18:M22)</f>
        <v>12.81</v>
      </c>
      <c r="N23" s="125">
        <f t="shared" si="7"/>
        <v>71.75</v>
      </c>
      <c r="O23" s="125">
        <f t="shared" si="7"/>
        <v>17656.62</v>
      </c>
      <c r="P23" s="125">
        <f>SUM(P18:P22)</f>
        <v>532.76</v>
      </c>
      <c r="Q23" s="126">
        <f>SUM(Q18:Q22)</f>
        <v>18261.13</v>
      </c>
      <c r="R23" s="127"/>
    </row>
    <row r="24" spans="1:18" s="128" customFormat="1" ht="12.75">
      <c r="A24" s="81"/>
      <c r="B24" s="129"/>
      <c r="C24" s="35" t="s">
        <v>22</v>
      </c>
      <c r="D24" s="35"/>
      <c r="E24" s="130"/>
      <c r="F24" s="86"/>
      <c r="G24" s="86"/>
      <c r="H24" s="86"/>
      <c r="I24" s="86"/>
      <c r="J24" s="86"/>
      <c r="K24" s="86"/>
      <c r="L24" s="86"/>
      <c r="M24" s="36"/>
      <c r="N24" s="36"/>
      <c r="O24" s="36">
        <f>ROUND(O23*0.02,2)</f>
        <v>353.13</v>
      </c>
      <c r="P24" s="36"/>
      <c r="Q24" s="37">
        <f>ROUND(O24,2)</f>
        <v>353.13</v>
      </c>
      <c r="R24" s="127"/>
    </row>
    <row r="25" spans="1:18" s="136" customFormat="1" ht="13.5" thickBot="1">
      <c r="A25" s="131"/>
      <c r="B25" s="132"/>
      <c r="C25" s="40" t="s">
        <v>11</v>
      </c>
      <c r="D25" s="40"/>
      <c r="E25" s="133"/>
      <c r="F25" s="134"/>
      <c r="G25" s="134"/>
      <c r="H25" s="134"/>
      <c r="I25" s="134"/>
      <c r="J25" s="134"/>
      <c r="K25" s="134"/>
      <c r="L25" s="134"/>
      <c r="M25" s="42">
        <f>M23+M24</f>
        <v>12.81</v>
      </c>
      <c r="N25" s="42">
        <f t="shared" ref="N25:P25" si="8">N23+N24</f>
        <v>71.75</v>
      </c>
      <c r="O25" s="42">
        <f t="shared" si="8"/>
        <v>18009.75</v>
      </c>
      <c r="P25" s="42">
        <f t="shared" si="8"/>
        <v>532.76</v>
      </c>
      <c r="Q25" s="43">
        <f>Q23+Q24</f>
        <v>18614.260000000002</v>
      </c>
      <c r="R25" s="135"/>
    </row>
    <row r="26" spans="1:18">
      <c r="Q26" s="137"/>
    </row>
    <row r="27" spans="1:18">
      <c r="Q27" s="137"/>
    </row>
    <row r="28" spans="1:18" s="136" customFormat="1" ht="12.75">
      <c r="A28" s="138"/>
      <c r="B28" s="139" t="s">
        <v>18</v>
      </c>
      <c r="C28" s="140"/>
      <c r="D28" s="141"/>
      <c r="E28" s="44" t="s">
        <v>34</v>
      </c>
      <c r="F28" s="139"/>
      <c r="G28" s="139"/>
      <c r="H28" s="142"/>
      <c r="I28" s="142"/>
      <c r="J28" s="143" t="s">
        <v>19</v>
      </c>
      <c r="K28" s="144"/>
      <c r="L28" s="144"/>
      <c r="M28" s="144"/>
      <c r="N28" s="58"/>
      <c r="O28" s="44" t="s">
        <v>35</v>
      </c>
      <c r="P28" s="142"/>
      <c r="Q28" s="142"/>
      <c r="R28" s="135"/>
    </row>
    <row r="29" spans="1:18" s="136" customFormat="1">
      <c r="A29" s="138"/>
      <c r="B29" s="95"/>
      <c r="C29" s="95"/>
      <c r="D29" s="95"/>
      <c r="E29" s="95"/>
      <c r="F29" s="95"/>
      <c r="G29" s="95"/>
      <c r="H29" s="142"/>
      <c r="I29" s="142"/>
      <c r="J29" s="142"/>
      <c r="K29" s="142"/>
      <c r="L29" s="142"/>
      <c r="M29" s="142"/>
      <c r="N29" s="95"/>
      <c r="O29" s="139" t="s">
        <v>20</v>
      </c>
      <c r="P29" s="142"/>
      <c r="Q29" s="142"/>
      <c r="R29" s="135"/>
    </row>
    <row r="30" spans="1:18" s="136" customFormat="1">
      <c r="A30" s="138"/>
      <c r="B30" s="95"/>
      <c r="C30" s="95"/>
      <c r="D30" s="95"/>
      <c r="E30" s="95"/>
      <c r="F30" s="95"/>
      <c r="G30" s="95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35"/>
    </row>
    <row r="31" spans="1:18" s="136" customFormat="1">
      <c r="A31" s="138"/>
      <c r="B31" s="95"/>
      <c r="C31" s="95"/>
      <c r="D31" s="95"/>
      <c r="E31" s="95"/>
      <c r="F31" s="95"/>
      <c r="G31" s="95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35"/>
    </row>
  </sheetData>
  <mergeCells count="6">
    <mergeCell ref="A1:F1"/>
    <mergeCell ref="A3:F3"/>
    <mergeCell ref="A4:F4"/>
    <mergeCell ref="P9:Q9"/>
    <mergeCell ref="G13:L13"/>
    <mergeCell ref="M13:Q13"/>
  </mergeCells>
  <pageMargins left="0.23622047244094491" right="0.23622047244094491" top="0.74803149606299213" bottom="0.74803149606299213" header="0.31496062992125984" footer="0.31496062992125984"/>
  <pageSetup paperSize="9" scale="74" fitToHeight="0" orientation="landscape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R31"/>
  <sheetViews>
    <sheetView view="pageBreakPreview" zoomScaleSheetLayoutView="100" workbookViewId="0">
      <selection activeCell="R30" sqref="R30"/>
    </sheetView>
  </sheetViews>
  <sheetFormatPr defaultRowHeight="14.25"/>
  <cols>
    <col min="1" max="1" width="5" style="95" customWidth="1"/>
    <col min="2" max="2" width="10.140625" style="95" customWidth="1"/>
    <col min="3" max="3" width="47.5703125" style="95" customWidth="1"/>
    <col min="4" max="4" width="8.85546875" style="95" customWidth="1"/>
    <col min="5" max="14" width="9.140625" style="95"/>
    <col min="15" max="15" width="11.7109375" style="95" customWidth="1"/>
    <col min="16" max="16" width="9.140625" style="95"/>
    <col min="17" max="17" width="11.7109375" style="95" customWidth="1"/>
    <col min="18" max="18" width="9.140625" style="96"/>
    <col min="19" max="16384" width="9.140625" style="95"/>
  </cols>
  <sheetData>
    <row r="1" spans="1:17" ht="15.75">
      <c r="A1" s="673" t="s">
        <v>321</v>
      </c>
      <c r="B1" s="673"/>
      <c r="C1" s="673"/>
      <c r="D1" s="673"/>
      <c r="E1" s="673"/>
      <c r="F1" s="673"/>
    </row>
    <row r="2" spans="1:17">
      <c r="A2" s="97"/>
      <c r="B2" s="97"/>
      <c r="C2" s="97"/>
      <c r="D2" s="97"/>
      <c r="E2" s="97"/>
      <c r="F2" s="97"/>
    </row>
    <row r="3" spans="1:17" ht="15">
      <c r="A3" s="674" t="s">
        <v>62</v>
      </c>
      <c r="B3" s="675"/>
      <c r="C3" s="675"/>
      <c r="D3" s="675"/>
      <c r="E3" s="675"/>
      <c r="F3" s="675"/>
    </row>
    <row r="4" spans="1:17">
      <c r="A4" s="676" t="s">
        <v>63</v>
      </c>
      <c r="B4" s="677"/>
      <c r="C4" s="677"/>
      <c r="D4" s="677"/>
      <c r="E4" s="677"/>
      <c r="F4" s="677"/>
    </row>
    <row r="5" spans="1:17">
      <c r="A5" s="44" t="s">
        <v>56</v>
      </c>
      <c r="B5" s="44"/>
      <c r="C5" s="44"/>
      <c r="D5" s="44"/>
      <c r="E5" s="44"/>
      <c r="F5" s="44"/>
    </row>
    <row r="6" spans="1:17">
      <c r="A6" s="44" t="s">
        <v>57</v>
      </c>
      <c r="B6" s="44"/>
      <c r="C6" s="44"/>
      <c r="D6" s="44"/>
      <c r="E6" s="44"/>
      <c r="F6" s="44"/>
    </row>
    <row r="7" spans="1:17">
      <c r="A7" s="44" t="s">
        <v>58</v>
      </c>
      <c r="B7" s="44"/>
      <c r="C7" s="44"/>
      <c r="D7" s="44"/>
      <c r="E7" s="44"/>
      <c r="F7" s="44"/>
    </row>
    <row r="8" spans="1:17">
      <c r="A8" s="44" t="str">
        <f>[2]Kopsavilkums!A8</f>
        <v>Pasūtījuma Nr. :   OSI 2015/15 AK ERAF</v>
      </c>
      <c r="B8" s="44"/>
      <c r="C8" s="44"/>
      <c r="D8" s="44"/>
      <c r="E8" s="44"/>
      <c r="F8" s="44"/>
    </row>
    <row r="9" spans="1:17" ht="15">
      <c r="A9" s="44"/>
      <c r="B9" s="44"/>
      <c r="C9" s="44"/>
      <c r="D9" s="44"/>
      <c r="E9" s="44"/>
      <c r="F9" s="44"/>
      <c r="O9" s="98" t="s">
        <v>39</v>
      </c>
      <c r="P9" s="678">
        <f>Q25</f>
        <v>23428.659999999996</v>
      </c>
      <c r="Q9" s="679"/>
    </row>
    <row r="10" spans="1:17">
      <c r="A10" s="44"/>
      <c r="B10" s="44"/>
      <c r="C10" s="44"/>
      <c r="D10" s="44"/>
      <c r="E10" s="44"/>
      <c r="F10" s="44"/>
    </row>
    <row r="11" spans="1:17">
      <c r="A11" s="44"/>
      <c r="B11" s="44"/>
      <c r="C11" s="44"/>
      <c r="D11" s="44"/>
      <c r="E11" s="44"/>
      <c r="F11" s="44"/>
      <c r="N11" s="95" t="str">
        <f>[2]Kopsavilkums!D13</f>
        <v xml:space="preserve">Tāme sastādīta: 2015. gada 12. novembrī </v>
      </c>
    </row>
    <row r="12" spans="1:17" ht="15" thickBot="1">
      <c r="A12" s="44" t="s">
        <v>64</v>
      </c>
      <c r="B12" s="44"/>
      <c r="C12" s="44"/>
      <c r="D12" s="44"/>
      <c r="E12" s="44"/>
      <c r="F12" s="44"/>
    </row>
    <row r="13" spans="1:17">
      <c r="A13" s="99"/>
      <c r="B13" s="100"/>
      <c r="C13" s="100"/>
      <c r="D13" s="100"/>
      <c r="E13" s="100"/>
      <c r="F13" s="100"/>
      <c r="G13" s="680" t="s">
        <v>16</v>
      </c>
      <c r="H13" s="680"/>
      <c r="I13" s="680"/>
      <c r="J13" s="680"/>
      <c r="K13" s="680"/>
      <c r="L13" s="680"/>
      <c r="M13" s="680" t="s">
        <v>17</v>
      </c>
      <c r="N13" s="680"/>
      <c r="O13" s="680"/>
      <c r="P13" s="680"/>
      <c r="Q13" s="681"/>
    </row>
    <row r="14" spans="1:17" ht="45" thickBot="1">
      <c r="A14" s="101" t="s">
        <v>3</v>
      </c>
      <c r="B14" s="102" t="s">
        <v>65</v>
      </c>
      <c r="C14" s="103" t="s">
        <v>66</v>
      </c>
      <c r="D14" s="89" t="s">
        <v>67</v>
      </c>
      <c r="E14" s="102" t="s">
        <v>5</v>
      </c>
      <c r="F14" s="102" t="s">
        <v>4</v>
      </c>
      <c r="G14" s="104" t="s">
        <v>68</v>
      </c>
      <c r="H14" s="104" t="s">
        <v>69</v>
      </c>
      <c r="I14" s="104" t="s">
        <v>70</v>
      </c>
      <c r="J14" s="104" t="s">
        <v>71</v>
      </c>
      <c r="K14" s="104" t="s">
        <v>72</v>
      </c>
      <c r="L14" s="104" t="s">
        <v>73</v>
      </c>
      <c r="M14" s="104" t="s">
        <v>74</v>
      </c>
      <c r="N14" s="104" t="s">
        <v>70</v>
      </c>
      <c r="O14" s="104" t="s">
        <v>71</v>
      </c>
      <c r="P14" s="104" t="s">
        <v>72</v>
      </c>
      <c r="Q14" s="105" t="s">
        <v>75</v>
      </c>
    </row>
    <row r="15" spans="1:17" ht="15" thickBot="1">
      <c r="A15" s="106" t="s">
        <v>76</v>
      </c>
      <c r="B15" s="107" t="s">
        <v>77</v>
      </c>
      <c r="C15" s="107" t="s">
        <v>78</v>
      </c>
      <c r="D15" s="107" t="s">
        <v>79</v>
      </c>
      <c r="E15" s="107" t="s">
        <v>80</v>
      </c>
      <c r="F15" s="107" t="s">
        <v>81</v>
      </c>
      <c r="G15" s="108" t="s">
        <v>82</v>
      </c>
      <c r="H15" s="108" t="s">
        <v>83</v>
      </c>
      <c r="I15" s="108" t="s">
        <v>84</v>
      </c>
      <c r="J15" s="108" t="s">
        <v>85</v>
      </c>
      <c r="K15" s="108" t="s">
        <v>86</v>
      </c>
      <c r="L15" s="108" t="s">
        <v>87</v>
      </c>
      <c r="M15" s="108" t="s">
        <v>88</v>
      </c>
      <c r="N15" s="108" t="s">
        <v>89</v>
      </c>
      <c r="O15" s="108" t="s">
        <v>90</v>
      </c>
      <c r="P15" s="108" t="s">
        <v>91</v>
      </c>
      <c r="Q15" s="109" t="s">
        <v>92</v>
      </c>
    </row>
    <row r="16" spans="1:17" s="96" customFormat="1">
      <c r="A16" s="88"/>
      <c r="B16" s="11"/>
      <c r="C16" s="110" t="s">
        <v>93</v>
      </c>
      <c r="D16" s="111"/>
      <c r="E16" s="11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3"/>
    </row>
    <row r="17" spans="1:18" s="96" customFormat="1" ht="25.5">
      <c r="A17" s="88"/>
      <c r="B17" s="11"/>
      <c r="C17" s="111" t="s">
        <v>94</v>
      </c>
      <c r="D17" s="114"/>
      <c r="E17" s="11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3"/>
    </row>
    <row r="18" spans="1:18" s="121" customFormat="1" ht="25.5">
      <c r="A18" s="88">
        <v>1</v>
      </c>
      <c r="B18" s="11" t="s">
        <v>101</v>
      </c>
      <c r="C18" s="115" t="s">
        <v>102</v>
      </c>
      <c r="D18" s="116">
        <v>200</v>
      </c>
      <c r="E18" s="116" t="s">
        <v>9</v>
      </c>
      <c r="F18" s="117">
        <v>1</v>
      </c>
      <c r="G18" s="118">
        <v>2.33</v>
      </c>
      <c r="H18" s="118">
        <v>5.6</v>
      </c>
      <c r="I18" s="118">
        <f t="shared" ref="I18:I21" si="0">ROUND(G18*H18,2)</f>
        <v>13.05</v>
      </c>
      <c r="J18" s="118">
        <v>4390.46</v>
      </c>
      <c r="K18" s="118">
        <v>103.96</v>
      </c>
      <c r="L18" s="118">
        <f t="shared" ref="L18:L21" si="1">ROUND(SUM(I18:K18),2)</f>
        <v>4507.47</v>
      </c>
      <c r="M18" s="118">
        <f t="shared" ref="M18:M21" si="2">ROUND(F18*G18,2)</f>
        <v>2.33</v>
      </c>
      <c r="N18" s="118">
        <f t="shared" ref="N18:N21" si="3">ROUND(F18*I18,2)</f>
        <v>13.05</v>
      </c>
      <c r="O18" s="118">
        <f t="shared" ref="O18:O21" si="4">ROUND(F18*J18,2)</f>
        <v>4390.46</v>
      </c>
      <c r="P18" s="118">
        <f t="shared" ref="P18:P21" si="5">ROUND(F18*K18,2)</f>
        <v>103.96</v>
      </c>
      <c r="Q18" s="119">
        <f t="shared" ref="Q18:Q21" si="6">ROUND(SUM(N18:P18),2)</f>
        <v>4507.47</v>
      </c>
      <c r="R18" s="145"/>
    </row>
    <row r="19" spans="1:18" s="121" customFormat="1" ht="38.25">
      <c r="A19" s="88">
        <v>2</v>
      </c>
      <c r="B19" s="11" t="s">
        <v>103</v>
      </c>
      <c r="C19" s="115" t="s">
        <v>104</v>
      </c>
      <c r="D19" s="116">
        <v>250</v>
      </c>
      <c r="E19" s="116" t="s">
        <v>9</v>
      </c>
      <c r="F19" s="117">
        <v>2</v>
      </c>
      <c r="G19" s="118">
        <v>2.33</v>
      </c>
      <c r="H19" s="118">
        <v>5.6</v>
      </c>
      <c r="I19" s="118">
        <f t="shared" si="0"/>
        <v>13.05</v>
      </c>
      <c r="J19" s="118">
        <v>4410.8600000000006</v>
      </c>
      <c r="K19" s="118">
        <v>104.57</v>
      </c>
      <c r="L19" s="118">
        <f t="shared" si="1"/>
        <v>4528.4799999999996</v>
      </c>
      <c r="M19" s="118">
        <f t="shared" si="2"/>
        <v>4.66</v>
      </c>
      <c r="N19" s="118">
        <f t="shared" si="3"/>
        <v>26.1</v>
      </c>
      <c r="O19" s="118">
        <f t="shared" si="4"/>
        <v>8821.7199999999993</v>
      </c>
      <c r="P19" s="118">
        <f t="shared" si="5"/>
        <v>209.14</v>
      </c>
      <c r="Q19" s="119">
        <f t="shared" si="6"/>
        <v>9056.9599999999991</v>
      </c>
      <c r="R19" s="145"/>
    </row>
    <row r="20" spans="1:18" s="121" customFormat="1" ht="25.5">
      <c r="A20" s="88">
        <v>3</v>
      </c>
      <c r="B20" s="11" t="s">
        <v>105</v>
      </c>
      <c r="C20" s="115" t="s">
        <v>102</v>
      </c>
      <c r="D20" s="116">
        <v>315</v>
      </c>
      <c r="E20" s="116" t="s">
        <v>9</v>
      </c>
      <c r="F20" s="117">
        <v>1</v>
      </c>
      <c r="G20" s="118">
        <v>2.91</v>
      </c>
      <c r="H20" s="118">
        <v>5.6</v>
      </c>
      <c r="I20" s="118">
        <f t="shared" si="0"/>
        <v>16.3</v>
      </c>
      <c r="J20" s="118">
        <v>4582.2199999999993</v>
      </c>
      <c r="K20" s="118">
        <v>109.83</v>
      </c>
      <c r="L20" s="118">
        <f t="shared" si="1"/>
        <v>4708.3500000000004</v>
      </c>
      <c r="M20" s="118">
        <f t="shared" si="2"/>
        <v>2.91</v>
      </c>
      <c r="N20" s="118">
        <f t="shared" si="3"/>
        <v>16.3</v>
      </c>
      <c r="O20" s="118">
        <f t="shared" si="4"/>
        <v>4582.22</v>
      </c>
      <c r="P20" s="118">
        <f t="shared" si="5"/>
        <v>109.83</v>
      </c>
      <c r="Q20" s="119">
        <f t="shared" si="6"/>
        <v>4708.3500000000004</v>
      </c>
      <c r="R20" s="145"/>
    </row>
    <row r="21" spans="1:18" s="121" customFormat="1" ht="38.25">
      <c r="A21" s="88">
        <v>4</v>
      </c>
      <c r="B21" s="11" t="s">
        <v>106</v>
      </c>
      <c r="C21" s="115" t="s">
        <v>104</v>
      </c>
      <c r="D21" s="116">
        <v>315</v>
      </c>
      <c r="E21" s="116" t="s">
        <v>9</v>
      </c>
      <c r="F21" s="117">
        <v>1</v>
      </c>
      <c r="G21" s="118">
        <v>2.91</v>
      </c>
      <c r="H21" s="118">
        <v>5.6</v>
      </c>
      <c r="I21" s="118">
        <f t="shared" si="0"/>
        <v>16.3</v>
      </c>
      <c r="J21" s="118">
        <v>4582.2199999999993</v>
      </c>
      <c r="K21" s="118">
        <v>109.83</v>
      </c>
      <c r="L21" s="118">
        <f t="shared" si="1"/>
        <v>4708.3500000000004</v>
      </c>
      <c r="M21" s="118">
        <f t="shared" si="2"/>
        <v>2.91</v>
      </c>
      <c r="N21" s="118">
        <f t="shared" si="3"/>
        <v>16.3</v>
      </c>
      <c r="O21" s="118">
        <f t="shared" si="4"/>
        <v>4582.22</v>
      </c>
      <c r="P21" s="118">
        <f t="shared" si="5"/>
        <v>109.83</v>
      </c>
      <c r="Q21" s="119">
        <f t="shared" si="6"/>
        <v>4708.3500000000004</v>
      </c>
      <c r="R21" s="145"/>
    </row>
    <row r="22" spans="1:18" s="121" customFormat="1" ht="15" thickBot="1">
      <c r="A22" s="147"/>
      <c r="B22" s="148"/>
      <c r="C22" s="149"/>
      <c r="D22" s="150"/>
      <c r="E22" s="150"/>
      <c r="F22" s="137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2"/>
      <c r="R22" s="145"/>
    </row>
    <row r="23" spans="1:18" s="128" customFormat="1" ht="12.75">
      <c r="A23" s="122"/>
      <c r="B23" s="123"/>
      <c r="C23" s="5" t="s">
        <v>21</v>
      </c>
      <c r="D23" s="5"/>
      <c r="E23" s="124"/>
      <c r="F23" s="125"/>
      <c r="G23" s="125"/>
      <c r="H23" s="125"/>
      <c r="I23" s="125"/>
      <c r="J23" s="125"/>
      <c r="K23" s="125"/>
      <c r="L23" s="125"/>
      <c r="M23" s="125">
        <f t="shared" ref="M23:O23" si="7">SUM(M18:M22)</f>
        <v>12.81</v>
      </c>
      <c r="N23" s="125">
        <f t="shared" si="7"/>
        <v>71.75</v>
      </c>
      <c r="O23" s="125">
        <f t="shared" si="7"/>
        <v>22376.620000000003</v>
      </c>
      <c r="P23" s="125">
        <f>SUM(P18:P22)</f>
        <v>532.76</v>
      </c>
      <c r="Q23" s="126">
        <f>SUM(Q18:Q22)</f>
        <v>22981.129999999997</v>
      </c>
      <c r="R23" s="146"/>
    </row>
    <row r="24" spans="1:18" s="128" customFormat="1" ht="12.75">
      <c r="A24" s="81"/>
      <c r="B24" s="129"/>
      <c r="C24" s="35" t="s">
        <v>22</v>
      </c>
      <c r="D24" s="35"/>
      <c r="E24" s="130"/>
      <c r="F24" s="86"/>
      <c r="G24" s="86"/>
      <c r="H24" s="86"/>
      <c r="I24" s="86"/>
      <c r="J24" s="86"/>
      <c r="K24" s="86"/>
      <c r="L24" s="86"/>
      <c r="M24" s="36"/>
      <c r="N24" s="36"/>
      <c r="O24" s="36">
        <f>ROUND(O23*0.02,2)</f>
        <v>447.53</v>
      </c>
      <c r="P24" s="36"/>
      <c r="Q24" s="37">
        <f>ROUND(O24,2)</f>
        <v>447.53</v>
      </c>
      <c r="R24" s="146"/>
    </row>
    <row r="25" spans="1:18" s="136" customFormat="1" ht="13.5" thickBot="1">
      <c r="A25" s="131"/>
      <c r="B25" s="132"/>
      <c r="C25" s="40" t="s">
        <v>11</v>
      </c>
      <c r="D25" s="40"/>
      <c r="E25" s="133"/>
      <c r="F25" s="134"/>
      <c r="G25" s="134"/>
      <c r="H25" s="134"/>
      <c r="I25" s="134"/>
      <c r="J25" s="134"/>
      <c r="K25" s="134"/>
      <c r="L25" s="134"/>
      <c r="M25" s="42">
        <f>M23+M24</f>
        <v>12.81</v>
      </c>
      <c r="N25" s="42">
        <f t="shared" ref="N25:P25" si="8">N23+N24</f>
        <v>71.75</v>
      </c>
      <c r="O25" s="42">
        <f t="shared" si="8"/>
        <v>22824.15</v>
      </c>
      <c r="P25" s="42">
        <f t="shared" si="8"/>
        <v>532.76</v>
      </c>
      <c r="Q25" s="43">
        <f>Q23+Q24</f>
        <v>23428.659999999996</v>
      </c>
      <c r="R25" s="146"/>
    </row>
    <row r="26" spans="1:18">
      <c r="Q26" s="137"/>
    </row>
    <row r="27" spans="1:18">
      <c r="Q27" s="137"/>
    </row>
    <row r="28" spans="1:18" s="136" customFormat="1" ht="12.75">
      <c r="A28" s="138"/>
      <c r="B28" s="139" t="s">
        <v>18</v>
      </c>
      <c r="C28" s="140"/>
      <c r="D28" s="141"/>
      <c r="E28" s="44" t="s">
        <v>34</v>
      </c>
      <c r="F28" s="139"/>
      <c r="G28" s="139"/>
      <c r="H28" s="142"/>
      <c r="I28" s="142"/>
      <c r="J28" s="143" t="s">
        <v>19</v>
      </c>
      <c r="K28" s="144"/>
      <c r="L28" s="144"/>
      <c r="M28" s="144"/>
      <c r="N28" s="58"/>
      <c r="O28" s="44" t="s">
        <v>35</v>
      </c>
      <c r="P28" s="142"/>
      <c r="Q28" s="142"/>
      <c r="R28" s="135"/>
    </row>
    <row r="29" spans="1:18" s="136" customFormat="1">
      <c r="A29" s="138"/>
      <c r="B29" s="95"/>
      <c r="C29" s="95"/>
      <c r="D29" s="95"/>
      <c r="E29" s="95"/>
      <c r="F29" s="95"/>
      <c r="G29" s="95"/>
      <c r="H29" s="142"/>
      <c r="I29" s="142"/>
      <c r="J29" s="142"/>
      <c r="K29" s="142"/>
      <c r="L29" s="142"/>
      <c r="M29" s="142"/>
      <c r="N29" s="95"/>
      <c r="O29" s="139" t="s">
        <v>20</v>
      </c>
      <c r="P29" s="142"/>
      <c r="Q29" s="142"/>
      <c r="R29" s="135"/>
    </row>
    <row r="30" spans="1:18" s="136" customFormat="1">
      <c r="A30" s="138"/>
      <c r="B30" s="95"/>
      <c r="C30" s="95"/>
      <c r="D30" s="95"/>
      <c r="E30" s="95"/>
      <c r="F30" s="95"/>
      <c r="G30" s="95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35"/>
    </row>
    <row r="31" spans="1:18" s="136" customFormat="1">
      <c r="A31" s="138"/>
      <c r="B31" s="95"/>
      <c r="C31" s="95"/>
      <c r="D31" s="95"/>
      <c r="E31" s="95"/>
      <c r="F31" s="95"/>
      <c r="G31" s="95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35"/>
    </row>
  </sheetData>
  <mergeCells count="6">
    <mergeCell ref="A1:F1"/>
    <mergeCell ref="A3:F3"/>
    <mergeCell ref="A4:F4"/>
    <mergeCell ref="P9:Q9"/>
    <mergeCell ref="G13:L13"/>
    <mergeCell ref="M13:Q13"/>
  </mergeCells>
  <pageMargins left="0.23622047244094491" right="0.23622047244094491" top="0.74803149606299213" bottom="0.74803149606299213" header="0.31496062992125984" footer="0.31496062992125984"/>
  <pageSetup paperSize="9" scale="74" fitToHeight="0" orientation="landscape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SheetLayoutView="115" workbookViewId="0">
      <selection activeCell="M32" sqref="M32"/>
    </sheetView>
  </sheetViews>
  <sheetFormatPr defaultRowHeight="14.25"/>
  <cols>
    <col min="1" max="1" width="5.7109375" style="95" customWidth="1"/>
    <col min="2" max="2" width="50.7109375" style="95" customWidth="1"/>
    <col min="3" max="15" width="10.7109375" style="95" customWidth="1"/>
    <col min="16" max="16" width="9.140625" style="96"/>
    <col min="17" max="16384" width="9.140625" style="95"/>
  </cols>
  <sheetData>
    <row r="1" spans="1:15">
      <c r="A1" s="97"/>
      <c r="B1" s="97"/>
      <c r="C1" s="97"/>
      <c r="D1" s="97"/>
    </row>
    <row r="2" spans="1:15" ht="15" customHeight="1">
      <c r="A2" s="682" t="s">
        <v>590</v>
      </c>
      <c r="B2" s="683"/>
      <c r="C2" s="683"/>
      <c r="D2" s="683"/>
    </row>
    <row r="3" spans="1:15" s="96" customFormat="1">
      <c r="A3" s="684"/>
      <c r="B3" s="685"/>
      <c r="C3" s="685"/>
      <c r="D3" s="685"/>
    </row>
    <row r="4" spans="1:15">
      <c r="A4" s="44"/>
      <c r="B4" s="98" t="s">
        <v>39</v>
      </c>
      <c r="C4" s="235">
        <f>O33</f>
        <v>0</v>
      </c>
      <c r="D4" s="44"/>
    </row>
    <row r="5" spans="1:15" ht="15" thickBot="1">
      <c r="A5" s="44"/>
      <c r="B5" s="44"/>
      <c r="C5" s="44"/>
      <c r="D5" s="44"/>
    </row>
    <row r="6" spans="1:15" s="159" customFormat="1" ht="12.75" customHeight="1">
      <c r="A6" s="638" t="s">
        <v>326</v>
      </c>
      <c r="B6" s="686" t="s">
        <v>7</v>
      </c>
      <c r="C6" s="689" t="s">
        <v>5</v>
      </c>
      <c r="D6" s="689" t="s">
        <v>4</v>
      </c>
      <c r="E6" s="690" t="s">
        <v>16</v>
      </c>
      <c r="F6" s="690"/>
      <c r="G6" s="690"/>
      <c r="H6" s="690"/>
      <c r="I6" s="690"/>
      <c r="J6" s="690"/>
      <c r="K6" s="690" t="s">
        <v>17</v>
      </c>
      <c r="L6" s="690"/>
      <c r="M6" s="690"/>
      <c r="N6" s="690"/>
      <c r="O6" s="691"/>
    </row>
    <row r="7" spans="1:15" s="159" customFormat="1" ht="12.75">
      <c r="A7" s="639"/>
      <c r="B7" s="687"/>
      <c r="C7" s="645"/>
      <c r="D7" s="645"/>
      <c r="E7" s="692" t="s">
        <v>40</v>
      </c>
      <c r="F7" s="695" t="s">
        <v>41</v>
      </c>
      <c r="G7" s="695" t="s">
        <v>42</v>
      </c>
      <c r="H7" s="692" t="s">
        <v>43</v>
      </c>
      <c r="I7" s="692" t="s">
        <v>44</v>
      </c>
      <c r="J7" s="692" t="s">
        <v>45</v>
      </c>
      <c r="K7" s="692" t="s">
        <v>46</v>
      </c>
      <c r="L7" s="695" t="s">
        <v>42</v>
      </c>
      <c r="M7" s="692" t="s">
        <v>43</v>
      </c>
      <c r="N7" s="692" t="s">
        <v>44</v>
      </c>
      <c r="O7" s="698" t="s">
        <v>45</v>
      </c>
    </row>
    <row r="8" spans="1:15" s="159" customFormat="1" ht="12.75">
      <c r="A8" s="639"/>
      <c r="B8" s="687"/>
      <c r="C8" s="645"/>
      <c r="D8" s="645"/>
      <c r="E8" s="693"/>
      <c r="F8" s="696"/>
      <c r="G8" s="696"/>
      <c r="H8" s="693"/>
      <c r="I8" s="693"/>
      <c r="J8" s="693"/>
      <c r="K8" s="693"/>
      <c r="L8" s="696"/>
      <c r="M8" s="693"/>
      <c r="N8" s="693"/>
      <c r="O8" s="699"/>
    </row>
    <row r="9" spans="1:15" s="159" customFormat="1" ht="39.950000000000003" customHeight="1" thickBot="1">
      <c r="A9" s="640"/>
      <c r="B9" s="688"/>
      <c r="C9" s="646"/>
      <c r="D9" s="646"/>
      <c r="E9" s="694"/>
      <c r="F9" s="697"/>
      <c r="G9" s="697"/>
      <c r="H9" s="694"/>
      <c r="I9" s="694"/>
      <c r="J9" s="694"/>
      <c r="K9" s="694"/>
      <c r="L9" s="697"/>
      <c r="M9" s="694"/>
      <c r="N9" s="694"/>
      <c r="O9" s="700"/>
    </row>
    <row r="10" spans="1:15" s="159" customFormat="1" ht="13.5" thickBot="1">
      <c r="A10" s="236">
        <v>1</v>
      </c>
      <c r="B10" s="237">
        <v>3</v>
      </c>
      <c r="C10" s="237">
        <v>4</v>
      </c>
      <c r="D10" s="238">
        <v>5</v>
      </c>
      <c r="E10" s="237">
        <f>D10+1</f>
        <v>6</v>
      </c>
      <c r="F10" s="237">
        <f t="shared" ref="F10:O10" si="0">E10+1</f>
        <v>7</v>
      </c>
      <c r="G10" s="237">
        <f t="shared" si="0"/>
        <v>8</v>
      </c>
      <c r="H10" s="237">
        <f t="shared" si="0"/>
        <v>9</v>
      </c>
      <c r="I10" s="237">
        <f t="shared" si="0"/>
        <v>10</v>
      </c>
      <c r="J10" s="237">
        <f t="shared" si="0"/>
        <v>11</v>
      </c>
      <c r="K10" s="237">
        <f t="shared" si="0"/>
        <v>12</v>
      </c>
      <c r="L10" s="237">
        <f t="shared" si="0"/>
        <v>13</v>
      </c>
      <c r="M10" s="237">
        <f t="shared" si="0"/>
        <v>14</v>
      </c>
      <c r="N10" s="237">
        <f t="shared" si="0"/>
        <v>15</v>
      </c>
      <c r="O10" s="239">
        <f t="shared" si="0"/>
        <v>16</v>
      </c>
    </row>
    <row r="11" spans="1:15" s="96" customFormat="1" ht="15">
      <c r="A11" s="288"/>
      <c r="B11" s="216" t="s">
        <v>265</v>
      </c>
      <c r="C11" s="11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3"/>
    </row>
    <row r="12" spans="1:15" s="96" customFormat="1">
      <c r="A12" s="288"/>
      <c r="B12" s="290" t="s">
        <v>267</v>
      </c>
      <c r="C12" s="11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3"/>
    </row>
    <row r="13" spans="1:15" s="96" customFormat="1" ht="38.25">
      <c r="A13" s="288">
        <v>1</v>
      </c>
      <c r="B13" s="115" t="s">
        <v>268</v>
      </c>
      <c r="C13" s="116" t="s">
        <v>10</v>
      </c>
      <c r="D13" s="117">
        <v>1</v>
      </c>
      <c r="E13" s="118"/>
      <c r="F13" s="118"/>
      <c r="G13" s="118"/>
      <c r="H13" s="118"/>
      <c r="I13" s="118"/>
      <c r="J13" s="118">
        <f t="shared" ref="J13" si="1">ROUND(SUM(G13:I13),2)</f>
        <v>0</v>
      </c>
      <c r="K13" s="118">
        <f t="shared" ref="K13" si="2">ROUND(D13*E13,2)</f>
        <v>0</v>
      </c>
      <c r="L13" s="118">
        <f t="shared" ref="L13" si="3">ROUND(D13*G13,2)</f>
        <v>0</v>
      </c>
      <c r="M13" s="118">
        <f t="shared" ref="M13" si="4">ROUND(D13*H13,2)</f>
        <v>0</v>
      </c>
      <c r="N13" s="118">
        <f t="shared" ref="N13" si="5">ROUND(D13*I13,2)</f>
        <v>0</v>
      </c>
      <c r="O13" s="119">
        <f t="shared" ref="O13" si="6">ROUND(SUM(L13:N13),2)</f>
        <v>0</v>
      </c>
    </row>
    <row r="14" spans="1:15" s="96" customFormat="1">
      <c r="A14" s="288"/>
      <c r="B14" s="114" t="s">
        <v>266</v>
      </c>
      <c r="C14" s="11"/>
      <c r="D14" s="112"/>
      <c r="E14" s="112"/>
      <c r="F14" s="118"/>
      <c r="G14" s="112"/>
      <c r="H14" s="112"/>
      <c r="I14" s="112"/>
      <c r="J14" s="112"/>
      <c r="K14" s="112"/>
      <c r="L14" s="112"/>
      <c r="M14" s="112"/>
      <c r="N14" s="112"/>
      <c r="O14" s="113"/>
    </row>
    <row r="15" spans="1:15" s="96" customFormat="1">
      <c r="A15" s="288">
        <v>2</v>
      </c>
      <c r="B15" s="115" t="s">
        <v>269</v>
      </c>
      <c r="C15" s="116" t="s">
        <v>9</v>
      </c>
      <c r="D15" s="117">
        <v>3</v>
      </c>
      <c r="E15" s="118"/>
      <c r="F15" s="118"/>
      <c r="G15" s="118"/>
      <c r="H15" s="118"/>
      <c r="I15" s="118"/>
      <c r="J15" s="118">
        <f t="shared" ref="J15:J23" si="7">ROUND(SUM(G15:I15),2)</f>
        <v>0</v>
      </c>
      <c r="K15" s="118">
        <f t="shared" ref="K15:K23" si="8">ROUND(D15*E15,2)</f>
        <v>0</v>
      </c>
      <c r="L15" s="118">
        <f t="shared" ref="L15:L23" si="9">ROUND(D15*G15,2)</f>
        <v>0</v>
      </c>
      <c r="M15" s="118">
        <f t="shared" ref="M15:M23" si="10">ROUND(D15*H15,2)</f>
        <v>0</v>
      </c>
      <c r="N15" s="118">
        <f t="shared" ref="N15:N23" si="11">ROUND(D15*I15,2)</f>
        <v>0</v>
      </c>
      <c r="O15" s="119">
        <f t="shared" ref="O15:O23" si="12">ROUND(SUM(L15:N15),2)</f>
        <v>0</v>
      </c>
    </row>
    <row r="16" spans="1:15" s="96" customFormat="1">
      <c r="A16" s="288">
        <v>3</v>
      </c>
      <c r="B16" s="115" t="s">
        <v>270</v>
      </c>
      <c r="C16" s="116" t="s">
        <v>9</v>
      </c>
      <c r="D16" s="117">
        <v>2</v>
      </c>
      <c r="E16" s="118"/>
      <c r="F16" s="118"/>
      <c r="G16" s="118"/>
      <c r="H16" s="118"/>
      <c r="I16" s="118"/>
      <c r="J16" s="118">
        <f t="shared" si="7"/>
        <v>0</v>
      </c>
      <c r="K16" s="118">
        <f t="shared" si="8"/>
        <v>0</v>
      </c>
      <c r="L16" s="118">
        <f t="shared" si="9"/>
        <v>0</v>
      </c>
      <c r="M16" s="118">
        <f t="shared" si="10"/>
        <v>0</v>
      </c>
      <c r="N16" s="118">
        <f t="shared" si="11"/>
        <v>0</v>
      </c>
      <c r="O16" s="119">
        <f t="shared" si="12"/>
        <v>0</v>
      </c>
    </row>
    <row r="17" spans="1:17" s="96" customFormat="1" ht="25.5">
      <c r="A17" s="288">
        <v>4</v>
      </c>
      <c r="B17" s="222" t="s">
        <v>271</v>
      </c>
      <c r="C17" s="223" t="s">
        <v>9</v>
      </c>
      <c r="D17" s="224">
        <v>2</v>
      </c>
      <c r="E17" s="118"/>
      <c r="F17" s="118"/>
      <c r="G17" s="118"/>
      <c r="H17" s="118"/>
      <c r="I17" s="118"/>
      <c r="J17" s="118">
        <f t="shared" si="7"/>
        <v>0</v>
      </c>
      <c r="K17" s="118">
        <f t="shared" si="8"/>
        <v>0</v>
      </c>
      <c r="L17" s="118">
        <f t="shared" si="9"/>
        <v>0</v>
      </c>
      <c r="M17" s="118">
        <f t="shared" si="10"/>
        <v>0</v>
      </c>
      <c r="N17" s="118">
        <f t="shared" si="11"/>
        <v>0</v>
      </c>
      <c r="O17" s="119">
        <f t="shared" si="12"/>
        <v>0</v>
      </c>
    </row>
    <row r="18" spans="1:17" s="96" customFormat="1">
      <c r="A18" s="288">
        <v>5</v>
      </c>
      <c r="B18" s="115" t="s">
        <v>272</v>
      </c>
      <c r="C18" s="223" t="s">
        <v>9</v>
      </c>
      <c r="D18" s="112">
        <v>1</v>
      </c>
      <c r="E18" s="118"/>
      <c r="F18" s="118"/>
      <c r="G18" s="118"/>
      <c r="H18" s="118"/>
      <c r="I18" s="118"/>
      <c r="J18" s="118">
        <f t="shared" si="7"/>
        <v>0</v>
      </c>
      <c r="K18" s="118">
        <f t="shared" si="8"/>
        <v>0</v>
      </c>
      <c r="L18" s="118">
        <f t="shared" si="9"/>
        <v>0</v>
      </c>
      <c r="M18" s="118">
        <f t="shared" si="10"/>
        <v>0</v>
      </c>
      <c r="N18" s="118">
        <f t="shared" si="11"/>
        <v>0</v>
      </c>
      <c r="O18" s="119">
        <f t="shared" si="12"/>
        <v>0</v>
      </c>
    </row>
    <row r="19" spans="1:17" s="96" customFormat="1">
      <c r="A19" s="288">
        <v>6</v>
      </c>
      <c r="B19" s="115" t="s">
        <v>273</v>
      </c>
      <c r="C19" s="223" t="s">
        <v>9</v>
      </c>
      <c r="D19" s="112">
        <v>2</v>
      </c>
      <c r="E19" s="118"/>
      <c r="F19" s="118"/>
      <c r="G19" s="118"/>
      <c r="H19" s="118"/>
      <c r="I19" s="118"/>
      <c r="J19" s="118">
        <f t="shared" si="7"/>
        <v>0</v>
      </c>
      <c r="K19" s="118">
        <f t="shared" si="8"/>
        <v>0</v>
      </c>
      <c r="L19" s="118">
        <f t="shared" si="9"/>
        <v>0</v>
      </c>
      <c r="M19" s="118">
        <f t="shared" si="10"/>
        <v>0</v>
      </c>
      <c r="N19" s="118">
        <f t="shared" si="11"/>
        <v>0</v>
      </c>
      <c r="O19" s="119">
        <f t="shared" si="12"/>
        <v>0</v>
      </c>
    </row>
    <row r="20" spans="1:17" s="96" customFormat="1" ht="25.5">
      <c r="A20" s="288">
        <v>7</v>
      </c>
      <c r="B20" s="12" t="s">
        <v>274</v>
      </c>
      <c r="C20" s="223" t="s">
        <v>9</v>
      </c>
      <c r="D20" s="112">
        <v>3</v>
      </c>
      <c r="E20" s="118"/>
      <c r="F20" s="118"/>
      <c r="G20" s="118"/>
      <c r="H20" s="118"/>
      <c r="I20" s="118"/>
      <c r="J20" s="118">
        <f t="shared" si="7"/>
        <v>0</v>
      </c>
      <c r="K20" s="118">
        <f t="shared" si="8"/>
        <v>0</v>
      </c>
      <c r="L20" s="118">
        <f t="shared" si="9"/>
        <v>0</v>
      </c>
      <c r="M20" s="118">
        <f t="shared" si="10"/>
        <v>0</v>
      </c>
      <c r="N20" s="118">
        <f t="shared" si="11"/>
        <v>0</v>
      </c>
      <c r="O20" s="119">
        <f t="shared" si="12"/>
        <v>0</v>
      </c>
    </row>
    <row r="21" spans="1:17" s="96" customFormat="1" ht="25.5">
      <c r="A21" s="288">
        <v>8</v>
      </c>
      <c r="B21" s="12" t="s">
        <v>275</v>
      </c>
      <c r="C21" s="223" t="s">
        <v>9</v>
      </c>
      <c r="D21" s="112">
        <v>1</v>
      </c>
      <c r="E21" s="118"/>
      <c r="F21" s="118"/>
      <c r="G21" s="118"/>
      <c r="H21" s="118"/>
      <c r="I21" s="118"/>
      <c r="J21" s="118">
        <f t="shared" si="7"/>
        <v>0</v>
      </c>
      <c r="K21" s="118">
        <f t="shared" si="8"/>
        <v>0</v>
      </c>
      <c r="L21" s="118">
        <f t="shared" si="9"/>
        <v>0</v>
      </c>
      <c r="M21" s="118">
        <f t="shared" si="10"/>
        <v>0</v>
      </c>
      <c r="N21" s="118">
        <f t="shared" si="11"/>
        <v>0</v>
      </c>
      <c r="O21" s="119">
        <f t="shared" si="12"/>
        <v>0</v>
      </c>
    </row>
    <row r="22" spans="1:17" s="96" customFormat="1">
      <c r="A22" s="288">
        <v>9</v>
      </c>
      <c r="B22" s="222" t="s">
        <v>276</v>
      </c>
      <c r="C22" s="223" t="s">
        <v>8</v>
      </c>
      <c r="D22" s="225">
        <v>50</v>
      </c>
      <c r="E22" s="118"/>
      <c r="F22" s="118"/>
      <c r="G22" s="118"/>
      <c r="H22" s="118"/>
      <c r="I22" s="118"/>
      <c r="J22" s="118">
        <f t="shared" si="7"/>
        <v>0</v>
      </c>
      <c r="K22" s="118">
        <f t="shared" si="8"/>
        <v>0</v>
      </c>
      <c r="L22" s="118">
        <f t="shared" si="9"/>
        <v>0</v>
      </c>
      <c r="M22" s="118">
        <f t="shared" si="10"/>
        <v>0</v>
      </c>
      <c r="N22" s="118">
        <f t="shared" si="11"/>
        <v>0</v>
      </c>
      <c r="O22" s="119">
        <f t="shared" si="12"/>
        <v>0</v>
      </c>
    </row>
    <row r="23" spans="1:17" s="96" customFormat="1">
      <c r="A23" s="288">
        <v>10</v>
      </c>
      <c r="B23" s="115" t="s">
        <v>277</v>
      </c>
      <c r="C23" s="11" t="s">
        <v>8</v>
      </c>
      <c r="D23" s="112">
        <v>30</v>
      </c>
      <c r="E23" s="118"/>
      <c r="F23" s="118"/>
      <c r="G23" s="118"/>
      <c r="H23" s="118"/>
      <c r="I23" s="118"/>
      <c r="J23" s="118">
        <f t="shared" si="7"/>
        <v>0</v>
      </c>
      <c r="K23" s="118">
        <f t="shared" si="8"/>
        <v>0</v>
      </c>
      <c r="L23" s="118">
        <f t="shared" si="9"/>
        <v>0</v>
      </c>
      <c r="M23" s="118">
        <f t="shared" si="10"/>
        <v>0</v>
      </c>
      <c r="N23" s="118">
        <f t="shared" si="11"/>
        <v>0</v>
      </c>
      <c r="O23" s="119">
        <f t="shared" si="12"/>
        <v>0</v>
      </c>
    </row>
    <row r="24" spans="1:17" s="96" customFormat="1">
      <c r="A24" s="288"/>
      <c r="B24" s="114" t="s">
        <v>278</v>
      </c>
      <c r="C24" s="11"/>
      <c r="D24" s="112"/>
      <c r="E24" s="112"/>
      <c r="F24" s="118"/>
      <c r="G24" s="112"/>
      <c r="H24" s="112"/>
      <c r="I24" s="112"/>
      <c r="J24" s="112"/>
      <c r="K24" s="112"/>
      <c r="L24" s="112"/>
      <c r="M24" s="112"/>
      <c r="N24" s="112"/>
      <c r="O24" s="113"/>
    </row>
    <row r="25" spans="1:17" s="96" customFormat="1">
      <c r="A25" s="288">
        <v>13</v>
      </c>
      <c r="B25" s="226" t="s">
        <v>279</v>
      </c>
      <c r="C25" s="11" t="s">
        <v>9</v>
      </c>
      <c r="D25" s="227">
        <v>6</v>
      </c>
      <c r="E25" s="118"/>
      <c r="F25" s="118"/>
      <c r="G25" s="118"/>
      <c r="H25" s="118"/>
      <c r="I25" s="118"/>
      <c r="J25" s="118">
        <f t="shared" ref="J25" si="13">ROUND(SUM(G25:I25),2)</f>
        <v>0</v>
      </c>
      <c r="K25" s="118">
        <f t="shared" ref="K25" si="14">ROUND(D25*E25,2)</f>
        <v>0</v>
      </c>
      <c r="L25" s="118">
        <f t="shared" ref="L25" si="15">ROUND(D25*G25,2)</f>
        <v>0</v>
      </c>
      <c r="M25" s="118">
        <f t="shared" ref="M25" si="16">ROUND(D25*H25,2)</f>
        <v>0</v>
      </c>
      <c r="N25" s="118">
        <f t="shared" ref="N25" si="17">ROUND(D25*I25,2)</f>
        <v>0</v>
      </c>
      <c r="O25" s="119">
        <f t="shared" ref="O25" si="18">ROUND(SUM(L25:N25),2)</f>
        <v>0</v>
      </c>
    </row>
    <row r="26" spans="1:17" s="121" customFormat="1">
      <c r="A26" s="288">
        <v>14</v>
      </c>
      <c r="B26" s="228" t="s">
        <v>280</v>
      </c>
      <c r="C26" s="11" t="s">
        <v>8</v>
      </c>
      <c r="D26" s="229">
        <v>20</v>
      </c>
      <c r="E26" s="118"/>
      <c r="F26" s="118"/>
      <c r="G26" s="118"/>
      <c r="H26" s="118"/>
      <c r="I26" s="118"/>
      <c r="J26" s="118">
        <f t="shared" ref="J26:J29" si="19">ROUND(SUM(G26:I26),2)</f>
        <v>0</v>
      </c>
      <c r="K26" s="118">
        <f t="shared" ref="K26:K29" si="20">ROUND(D26*E26,2)</f>
        <v>0</v>
      </c>
      <c r="L26" s="118">
        <f t="shared" ref="L26:L29" si="21">ROUND(D26*G26,2)</f>
        <v>0</v>
      </c>
      <c r="M26" s="118">
        <f t="shared" ref="M26:M29" si="22">ROUND(D26*H26,2)</f>
        <v>0</v>
      </c>
      <c r="N26" s="118">
        <f t="shared" ref="N26:N29" si="23">ROUND(D26*I26,2)</f>
        <v>0</v>
      </c>
      <c r="O26" s="119">
        <f t="shared" ref="O26:O29" si="24">ROUND(SUM(L26:N26),2)</f>
        <v>0</v>
      </c>
      <c r="P26" s="145"/>
      <c r="Q26" s="96"/>
    </row>
    <row r="27" spans="1:17" s="121" customFormat="1">
      <c r="A27" s="288">
        <v>15</v>
      </c>
      <c r="B27" s="12" t="s">
        <v>281</v>
      </c>
      <c r="C27" s="11" t="s">
        <v>8</v>
      </c>
      <c r="D27" s="112">
        <v>100</v>
      </c>
      <c r="E27" s="118"/>
      <c r="F27" s="118"/>
      <c r="G27" s="118"/>
      <c r="H27" s="118"/>
      <c r="I27" s="118"/>
      <c r="J27" s="118">
        <f t="shared" si="19"/>
        <v>0</v>
      </c>
      <c r="K27" s="118">
        <f t="shared" si="20"/>
        <v>0</v>
      </c>
      <c r="L27" s="118">
        <f t="shared" si="21"/>
        <v>0</v>
      </c>
      <c r="M27" s="118">
        <f t="shared" si="22"/>
        <v>0</v>
      </c>
      <c r="N27" s="118">
        <f t="shared" si="23"/>
        <v>0</v>
      </c>
      <c r="O27" s="119">
        <f t="shared" si="24"/>
        <v>0</v>
      </c>
      <c r="P27" s="145"/>
      <c r="Q27" s="96"/>
    </row>
    <row r="28" spans="1:17" s="121" customFormat="1">
      <c r="A28" s="288">
        <v>16</v>
      </c>
      <c r="B28" s="115" t="s">
        <v>282</v>
      </c>
      <c r="C28" s="11" t="s">
        <v>8</v>
      </c>
      <c r="D28" s="112">
        <v>20</v>
      </c>
      <c r="E28" s="118"/>
      <c r="F28" s="118"/>
      <c r="G28" s="118"/>
      <c r="H28" s="118"/>
      <c r="I28" s="118"/>
      <c r="J28" s="118">
        <f t="shared" si="19"/>
        <v>0</v>
      </c>
      <c r="K28" s="118">
        <f t="shared" si="20"/>
        <v>0</v>
      </c>
      <c r="L28" s="118">
        <f t="shared" si="21"/>
        <v>0</v>
      </c>
      <c r="M28" s="118">
        <f t="shared" si="22"/>
        <v>0</v>
      </c>
      <c r="N28" s="118">
        <f t="shared" si="23"/>
        <v>0</v>
      </c>
      <c r="O28" s="119">
        <f t="shared" si="24"/>
        <v>0</v>
      </c>
      <c r="P28" s="145"/>
      <c r="Q28" s="96"/>
    </row>
    <row r="29" spans="1:17" s="121" customFormat="1">
      <c r="A29" s="288">
        <v>17</v>
      </c>
      <c r="B29" s="149" t="s">
        <v>283</v>
      </c>
      <c r="C29" s="230" t="s">
        <v>10</v>
      </c>
      <c r="D29" s="225">
        <v>1</v>
      </c>
      <c r="E29" s="118"/>
      <c r="F29" s="118"/>
      <c r="G29" s="118"/>
      <c r="H29" s="118"/>
      <c r="I29" s="118"/>
      <c r="J29" s="118">
        <f t="shared" si="19"/>
        <v>0</v>
      </c>
      <c r="K29" s="118">
        <f t="shared" si="20"/>
        <v>0</v>
      </c>
      <c r="L29" s="118">
        <f t="shared" si="21"/>
        <v>0</v>
      </c>
      <c r="M29" s="118">
        <f t="shared" si="22"/>
        <v>0</v>
      </c>
      <c r="N29" s="118">
        <f t="shared" si="23"/>
        <v>0</v>
      </c>
      <c r="O29" s="119">
        <f t="shared" si="24"/>
        <v>0</v>
      </c>
      <c r="P29" s="145"/>
      <c r="Q29" s="96"/>
    </row>
    <row r="30" spans="1:17" s="121" customFormat="1" ht="15" thickBot="1">
      <c r="A30" s="147"/>
      <c r="B30" s="218"/>
      <c r="C30" s="286"/>
      <c r="D30" s="219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2"/>
      <c r="P30" s="145"/>
    </row>
    <row r="31" spans="1:17" s="128" customFormat="1" ht="12.75">
      <c r="A31" s="122"/>
      <c r="B31" s="91" t="s">
        <v>21</v>
      </c>
      <c r="C31" s="220"/>
      <c r="D31" s="221"/>
      <c r="E31" s="125"/>
      <c r="F31" s="125"/>
      <c r="G31" s="125"/>
      <c r="H31" s="125"/>
      <c r="I31" s="125"/>
      <c r="J31" s="125"/>
      <c r="K31" s="125">
        <f>SUM(K13:K30)</f>
        <v>0</v>
      </c>
      <c r="L31" s="125">
        <f>SUM(L13:L30)</f>
        <v>0</v>
      </c>
      <c r="M31" s="125">
        <f>SUM(M13:M30)</f>
        <v>0</v>
      </c>
      <c r="N31" s="125">
        <f>SUM(N13:N30)</f>
        <v>0</v>
      </c>
      <c r="O31" s="125">
        <f>SUM(O13:O30)</f>
        <v>0</v>
      </c>
      <c r="P31" s="127"/>
    </row>
    <row r="32" spans="1:17" s="128" customFormat="1" ht="12.75">
      <c r="A32" s="81"/>
      <c r="B32" s="35" t="s">
        <v>591</v>
      </c>
      <c r="C32" s="130"/>
      <c r="D32" s="86"/>
      <c r="E32" s="86"/>
      <c r="F32" s="86"/>
      <c r="G32" s="86"/>
      <c r="H32" s="86"/>
      <c r="I32" s="86"/>
      <c r="J32" s="86"/>
      <c r="K32" s="36"/>
      <c r="L32" s="36"/>
      <c r="M32" s="36"/>
      <c r="N32" s="36"/>
      <c r="O32" s="37">
        <f>ROUND(M32,2)</f>
        <v>0</v>
      </c>
      <c r="P32" s="127"/>
    </row>
    <row r="33" spans="1:16" s="136" customFormat="1" ht="13.5" thickBot="1">
      <c r="A33" s="131"/>
      <c r="B33" s="40" t="s">
        <v>11</v>
      </c>
      <c r="C33" s="133"/>
      <c r="D33" s="134"/>
      <c r="E33" s="134"/>
      <c r="F33" s="134"/>
      <c r="G33" s="134"/>
      <c r="H33" s="134"/>
      <c r="I33" s="134"/>
      <c r="J33" s="134"/>
      <c r="K33" s="42">
        <f>K31+K32</f>
        <v>0</v>
      </c>
      <c r="L33" s="42">
        <f t="shared" ref="L33:N33" si="25">L31+L32</f>
        <v>0</v>
      </c>
      <c r="M33" s="42">
        <f t="shared" si="25"/>
        <v>0</v>
      </c>
      <c r="N33" s="42">
        <f t="shared" si="25"/>
        <v>0</v>
      </c>
      <c r="O33" s="43">
        <f>O31+O32</f>
        <v>0</v>
      </c>
      <c r="P33" s="135"/>
    </row>
    <row r="34" spans="1:16" s="136" customFormat="1" ht="12.75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35"/>
    </row>
  </sheetData>
  <mergeCells count="19">
    <mergeCell ref="E6:J6"/>
    <mergeCell ref="K6:O6"/>
    <mergeCell ref="E7:E9"/>
    <mergeCell ref="F7:F9"/>
    <mergeCell ref="G7:G9"/>
    <mergeCell ref="H7:H9"/>
    <mergeCell ref="I7:I9"/>
    <mergeCell ref="J7:J9"/>
    <mergeCell ref="K7:K9"/>
    <mergeCell ref="L7:L9"/>
    <mergeCell ref="M7:M9"/>
    <mergeCell ref="N7:N9"/>
    <mergeCell ref="O7:O9"/>
    <mergeCell ref="A2:D2"/>
    <mergeCell ref="A3:D3"/>
    <mergeCell ref="A6:A9"/>
    <mergeCell ref="B6:B9"/>
    <mergeCell ref="C6:C9"/>
    <mergeCell ref="D6:D9"/>
  </mergeCells>
  <pageMargins left="0.23622047244094491" right="0.23622047244094491" top="0.74803149606299213" bottom="0.74803149606299213" header="0.31496062992125984" footer="0.31496062992125984"/>
  <pageSetup paperSize="9" scale="74" fitToHeight="0" orientation="landscape" r:id="rId1"/>
  <headerFooter>
    <oddFooter>&amp;R&amp;P no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SheetLayoutView="100" workbookViewId="0">
      <selection activeCell="C6" sqref="C6:C9"/>
    </sheetView>
  </sheetViews>
  <sheetFormatPr defaultRowHeight="14.25"/>
  <cols>
    <col min="1" max="1" width="5.7109375" style="431" customWidth="1"/>
    <col min="2" max="2" width="50.7109375" style="431" customWidth="1"/>
    <col min="3" max="15" width="10.7109375" style="431" customWidth="1"/>
    <col min="16" max="16" width="9.140625" style="420"/>
    <col min="17" max="16384" width="9.140625" style="431"/>
  </cols>
  <sheetData>
    <row r="1" spans="1:16">
      <c r="A1" s="432"/>
      <c r="B1" s="432"/>
      <c r="C1" s="432"/>
      <c r="D1" s="432"/>
    </row>
    <row r="2" spans="1:16" ht="30" customHeight="1">
      <c r="A2" s="701" t="s">
        <v>445</v>
      </c>
      <c r="B2" s="702"/>
      <c r="C2" s="702"/>
      <c r="D2" s="702"/>
    </row>
    <row r="3" spans="1:16" s="420" customFormat="1">
      <c r="A3" s="703"/>
      <c r="B3" s="704"/>
      <c r="C3" s="704"/>
      <c r="D3" s="704"/>
    </row>
    <row r="4" spans="1:16">
      <c r="A4" s="433"/>
      <c r="B4" s="434" t="s">
        <v>39</v>
      </c>
      <c r="C4" s="437">
        <f>O21</f>
        <v>0</v>
      </c>
      <c r="D4" s="433"/>
    </row>
    <row r="5" spans="1:16" ht="15" thickBot="1">
      <c r="A5" s="433"/>
      <c r="B5" s="433"/>
      <c r="C5" s="433"/>
      <c r="D5" s="433"/>
    </row>
    <row r="6" spans="1:16" s="410" customFormat="1" ht="12.75" customHeight="1">
      <c r="A6" s="705" t="s">
        <v>326</v>
      </c>
      <c r="B6" s="708" t="s">
        <v>7</v>
      </c>
      <c r="C6" s="711" t="s">
        <v>5</v>
      </c>
      <c r="D6" s="711" t="s">
        <v>4</v>
      </c>
      <c r="E6" s="714" t="s">
        <v>16</v>
      </c>
      <c r="F6" s="714"/>
      <c r="G6" s="714"/>
      <c r="H6" s="714"/>
      <c r="I6" s="714"/>
      <c r="J6" s="714"/>
      <c r="K6" s="714" t="s">
        <v>17</v>
      </c>
      <c r="L6" s="714"/>
      <c r="M6" s="714"/>
      <c r="N6" s="714"/>
      <c r="O6" s="715"/>
    </row>
    <row r="7" spans="1:16" s="410" customFormat="1" ht="12.75">
      <c r="A7" s="706"/>
      <c r="B7" s="709"/>
      <c r="C7" s="712"/>
      <c r="D7" s="712"/>
      <c r="E7" s="716" t="s">
        <v>40</v>
      </c>
      <c r="F7" s="719" t="s">
        <v>41</v>
      </c>
      <c r="G7" s="719" t="s">
        <v>42</v>
      </c>
      <c r="H7" s="716" t="s">
        <v>43</v>
      </c>
      <c r="I7" s="716" t="s">
        <v>44</v>
      </c>
      <c r="J7" s="716" t="s">
        <v>45</v>
      </c>
      <c r="K7" s="716" t="s">
        <v>46</v>
      </c>
      <c r="L7" s="719" t="s">
        <v>42</v>
      </c>
      <c r="M7" s="716" t="s">
        <v>43</v>
      </c>
      <c r="N7" s="716" t="s">
        <v>44</v>
      </c>
      <c r="O7" s="722" t="s">
        <v>45</v>
      </c>
    </row>
    <row r="8" spans="1:16" s="410" customFormat="1" ht="12.75">
      <c r="A8" s="706"/>
      <c r="B8" s="709"/>
      <c r="C8" s="712"/>
      <c r="D8" s="712"/>
      <c r="E8" s="717"/>
      <c r="F8" s="720"/>
      <c r="G8" s="720"/>
      <c r="H8" s="717"/>
      <c r="I8" s="717"/>
      <c r="J8" s="717"/>
      <c r="K8" s="717"/>
      <c r="L8" s="720"/>
      <c r="M8" s="717"/>
      <c r="N8" s="717"/>
      <c r="O8" s="723"/>
    </row>
    <row r="9" spans="1:16" s="410" customFormat="1" ht="39.950000000000003" customHeight="1" thickBot="1">
      <c r="A9" s="707"/>
      <c r="B9" s="710"/>
      <c r="C9" s="713"/>
      <c r="D9" s="713"/>
      <c r="E9" s="718"/>
      <c r="F9" s="721"/>
      <c r="G9" s="721"/>
      <c r="H9" s="718"/>
      <c r="I9" s="718"/>
      <c r="J9" s="718"/>
      <c r="K9" s="718"/>
      <c r="L9" s="721"/>
      <c r="M9" s="718"/>
      <c r="N9" s="718"/>
      <c r="O9" s="724"/>
    </row>
    <row r="10" spans="1:16" s="410" customFormat="1" ht="13.5" thickBot="1">
      <c r="A10" s="411">
        <v>1</v>
      </c>
      <c r="B10" s="412">
        <v>3</v>
      </c>
      <c r="C10" s="412">
        <v>4</v>
      </c>
      <c r="D10" s="413">
        <v>5</v>
      </c>
      <c r="E10" s="412">
        <f>D10+1</f>
        <v>6</v>
      </c>
      <c r="F10" s="412">
        <f t="shared" ref="F10:O10" si="0">E10+1</f>
        <v>7</v>
      </c>
      <c r="G10" s="412">
        <f t="shared" si="0"/>
        <v>8</v>
      </c>
      <c r="H10" s="412">
        <f t="shared" si="0"/>
        <v>9</v>
      </c>
      <c r="I10" s="412">
        <f t="shared" si="0"/>
        <v>10</v>
      </c>
      <c r="J10" s="412">
        <f t="shared" si="0"/>
        <v>11</v>
      </c>
      <c r="K10" s="412">
        <f t="shared" si="0"/>
        <v>12</v>
      </c>
      <c r="L10" s="412">
        <f t="shared" si="0"/>
        <v>13</v>
      </c>
      <c r="M10" s="412">
        <f t="shared" si="0"/>
        <v>14</v>
      </c>
      <c r="N10" s="412">
        <f t="shared" si="0"/>
        <v>15</v>
      </c>
      <c r="O10" s="414">
        <f t="shared" si="0"/>
        <v>16</v>
      </c>
    </row>
    <row r="11" spans="1:16">
      <c r="A11" s="415"/>
      <c r="B11" s="417" t="s">
        <v>284</v>
      </c>
      <c r="C11" s="416"/>
      <c r="D11" s="416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9"/>
    </row>
    <row r="12" spans="1:16" s="438" customFormat="1">
      <c r="A12" s="421">
        <v>1</v>
      </c>
      <c r="B12" s="422" t="s">
        <v>285</v>
      </c>
      <c r="C12" s="423" t="s">
        <v>9</v>
      </c>
      <c r="D12" s="424">
        <v>2</v>
      </c>
      <c r="E12" s="425"/>
      <c r="F12" s="425"/>
      <c r="G12" s="425"/>
      <c r="H12" s="425"/>
      <c r="I12" s="425"/>
      <c r="J12" s="425">
        <f t="shared" ref="J12" si="1">ROUND(SUM(G12:I12),2)</f>
        <v>0</v>
      </c>
      <c r="K12" s="425">
        <f t="shared" ref="K12" si="2">ROUND(D12*E12,2)</f>
        <v>0</v>
      </c>
      <c r="L12" s="425">
        <f t="shared" ref="L12" si="3">ROUND(D12*G12,2)</f>
        <v>0</v>
      </c>
      <c r="M12" s="425">
        <f t="shared" ref="M12" si="4">ROUND(D12*H12,2)</f>
        <v>0</v>
      </c>
      <c r="N12" s="425">
        <f t="shared" ref="N12" si="5">ROUND(D12*I12,2)</f>
        <v>0</v>
      </c>
      <c r="O12" s="426">
        <f t="shared" ref="O12" si="6">ROUND(SUM(L12:N12),2)</f>
        <v>0</v>
      </c>
      <c r="P12" s="427"/>
    </row>
    <row r="13" spans="1:16" s="438" customFormat="1" ht="25.5">
      <c r="A13" s="421">
        <v>2</v>
      </c>
      <c r="B13" s="422" t="s">
        <v>286</v>
      </c>
      <c r="C13" s="423" t="s">
        <v>9</v>
      </c>
      <c r="D13" s="424">
        <v>4</v>
      </c>
      <c r="E13" s="425"/>
      <c r="F13" s="425"/>
      <c r="G13" s="425"/>
      <c r="H13" s="425"/>
      <c r="I13" s="425"/>
      <c r="J13" s="425">
        <f t="shared" ref="J13:J17" si="7">ROUND(SUM(G13:I13),2)</f>
        <v>0</v>
      </c>
      <c r="K13" s="425">
        <f t="shared" ref="K13:K17" si="8">ROUND(D13*E13,2)</f>
        <v>0</v>
      </c>
      <c r="L13" s="425">
        <f t="shared" ref="L13:L17" si="9">ROUND(D13*G13,2)</f>
        <v>0</v>
      </c>
      <c r="M13" s="425">
        <f t="shared" ref="M13:M17" si="10">ROUND(D13*H13,2)</f>
        <v>0</v>
      </c>
      <c r="N13" s="425">
        <f t="shared" ref="N13:N17" si="11">ROUND(D13*I13,2)</f>
        <v>0</v>
      </c>
      <c r="O13" s="426">
        <f t="shared" ref="O13:O17" si="12">ROUND(SUM(L13:N13),2)</f>
        <v>0</v>
      </c>
      <c r="P13" s="427"/>
    </row>
    <row r="14" spans="1:16" s="438" customFormat="1" ht="25.5">
      <c r="A14" s="421">
        <v>3</v>
      </c>
      <c r="B14" s="422" t="s">
        <v>287</v>
      </c>
      <c r="C14" s="423" t="s">
        <v>9</v>
      </c>
      <c r="D14" s="424">
        <v>6</v>
      </c>
      <c r="E14" s="425"/>
      <c r="F14" s="425"/>
      <c r="G14" s="425"/>
      <c r="H14" s="425"/>
      <c r="I14" s="425"/>
      <c r="J14" s="425">
        <f t="shared" si="7"/>
        <v>0</v>
      </c>
      <c r="K14" s="425">
        <f t="shared" si="8"/>
        <v>0</v>
      </c>
      <c r="L14" s="425">
        <f t="shared" si="9"/>
        <v>0</v>
      </c>
      <c r="M14" s="425">
        <f t="shared" si="10"/>
        <v>0</v>
      </c>
      <c r="N14" s="425">
        <f t="shared" si="11"/>
        <v>0</v>
      </c>
      <c r="O14" s="426">
        <f t="shared" si="12"/>
        <v>0</v>
      </c>
      <c r="P14" s="427"/>
    </row>
    <row r="15" spans="1:16" s="438" customFormat="1">
      <c r="A15" s="415"/>
      <c r="B15" s="457" t="s">
        <v>419</v>
      </c>
      <c r="C15" s="439"/>
      <c r="D15" s="439"/>
      <c r="E15" s="428"/>
      <c r="F15" s="425"/>
      <c r="G15" s="428"/>
      <c r="H15" s="429"/>
      <c r="I15" s="429"/>
      <c r="J15" s="425"/>
      <c r="K15" s="425"/>
      <c r="L15" s="425"/>
      <c r="M15" s="425"/>
      <c r="N15" s="425"/>
      <c r="O15" s="426"/>
      <c r="P15" s="427"/>
    </row>
    <row r="16" spans="1:16" s="438" customFormat="1">
      <c r="A16" s="217">
        <v>5</v>
      </c>
      <c r="B16" s="12" t="s">
        <v>558</v>
      </c>
      <c r="C16" s="11" t="s">
        <v>8</v>
      </c>
      <c r="D16" s="112">
        <v>2100</v>
      </c>
      <c r="E16" s="458"/>
      <c r="F16" s="425"/>
      <c r="G16" s="458"/>
      <c r="H16" s="458"/>
      <c r="I16" s="458"/>
      <c r="J16" s="425">
        <f t="shared" si="7"/>
        <v>0</v>
      </c>
      <c r="K16" s="425">
        <f t="shared" si="8"/>
        <v>0</v>
      </c>
      <c r="L16" s="425">
        <f t="shared" si="9"/>
        <v>0</v>
      </c>
      <c r="M16" s="425">
        <f t="shared" si="10"/>
        <v>0</v>
      </c>
      <c r="N16" s="425">
        <f t="shared" si="11"/>
        <v>0</v>
      </c>
      <c r="O16" s="426">
        <f t="shared" si="12"/>
        <v>0</v>
      </c>
      <c r="P16" s="427"/>
    </row>
    <row r="17" spans="1:16" s="438" customFormat="1">
      <c r="A17" s="217">
        <v>6</v>
      </c>
      <c r="B17" s="12" t="s">
        <v>418</v>
      </c>
      <c r="C17" s="11" t="s">
        <v>8</v>
      </c>
      <c r="D17" s="112">
        <v>125</v>
      </c>
      <c r="E17" s="458"/>
      <c r="F17" s="425"/>
      <c r="G17" s="458"/>
      <c r="H17" s="458"/>
      <c r="I17" s="458"/>
      <c r="J17" s="425">
        <f t="shared" si="7"/>
        <v>0</v>
      </c>
      <c r="K17" s="425">
        <f t="shared" si="8"/>
        <v>0</v>
      </c>
      <c r="L17" s="425">
        <f t="shared" si="9"/>
        <v>0</v>
      </c>
      <c r="M17" s="425">
        <f t="shared" si="10"/>
        <v>0</v>
      </c>
      <c r="N17" s="425">
        <f t="shared" si="11"/>
        <v>0</v>
      </c>
      <c r="O17" s="426">
        <f t="shared" si="12"/>
        <v>0</v>
      </c>
      <c r="P17" s="427"/>
    </row>
    <row r="18" spans="1:16" s="438" customFormat="1" ht="15" thickBot="1">
      <c r="A18" s="415"/>
      <c r="B18" s="409"/>
      <c r="C18" s="440"/>
      <c r="D18" s="441"/>
      <c r="E18" s="442"/>
      <c r="F18" s="442"/>
      <c r="G18" s="442"/>
      <c r="H18" s="429"/>
      <c r="I18" s="429"/>
      <c r="J18" s="429"/>
      <c r="K18" s="429"/>
      <c r="L18" s="429"/>
      <c r="M18" s="429"/>
      <c r="N18" s="429"/>
      <c r="O18" s="430"/>
      <c r="P18" s="427"/>
    </row>
    <row r="19" spans="1:16" s="448" customFormat="1" ht="12.75">
      <c r="A19" s="443"/>
      <c r="B19" s="444" t="s">
        <v>21</v>
      </c>
      <c r="C19" s="445"/>
      <c r="D19" s="446"/>
      <c r="E19" s="446"/>
      <c r="F19" s="446"/>
      <c r="G19" s="446"/>
      <c r="H19" s="446"/>
      <c r="I19" s="446"/>
      <c r="J19" s="446"/>
      <c r="K19" s="446">
        <f>SUM(K12:K18)</f>
        <v>0</v>
      </c>
      <c r="L19" s="446">
        <f t="shared" ref="L19:O19" si="13">SUM(L12:L18)</f>
        <v>0</v>
      </c>
      <c r="M19" s="446">
        <f t="shared" si="13"/>
        <v>0</v>
      </c>
      <c r="N19" s="446">
        <f t="shared" si="13"/>
        <v>0</v>
      </c>
      <c r="O19" s="446">
        <f t="shared" si="13"/>
        <v>0</v>
      </c>
      <c r="P19" s="447"/>
    </row>
    <row r="20" spans="1:16" s="128" customFormat="1" ht="12.75">
      <c r="A20" s="81"/>
      <c r="B20" s="35" t="s">
        <v>594</v>
      </c>
      <c r="C20" s="130"/>
      <c r="D20" s="83"/>
      <c r="E20" s="83"/>
      <c r="F20" s="83"/>
      <c r="G20" s="83"/>
      <c r="H20" s="83"/>
      <c r="I20" s="83"/>
      <c r="J20" s="83"/>
      <c r="K20" s="36"/>
      <c r="L20" s="36"/>
      <c r="M20" s="36"/>
      <c r="N20" s="36"/>
      <c r="O20" s="37">
        <f>ROUND(M20,2)</f>
        <v>0</v>
      </c>
    </row>
    <row r="21" spans="1:16" s="410" customFormat="1" ht="13.5" thickBot="1">
      <c r="A21" s="449"/>
      <c r="B21" s="450" t="s">
        <v>11</v>
      </c>
      <c r="C21" s="451"/>
      <c r="D21" s="452"/>
      <c r="E21" s="452"/>
      <c r="F21" s="452"/>
      <c r="G21" s="452"/>
      <c r="H21" s="452"/>
      <c r="I21" s="452"/>
      <c r="J21" s="452"/>
      <c r="K21" s="453">
        <f>K19+K20</f>
        <v>0</v>
      </c>
      <c r="L21" s="453">
        <f t="shared" ref="L21:N21" si="14">L19+L20</f>
        <v>0</v>
      </c>
      <c r="M21" s="453">
        <f t="shared" si="14"/>
        <v>0</v>
      </c>
      <c r="N21" s="453">
        <f t="shared" si="14"/>
        <v>0</v>
      </c>
      <c r="O21" s="454">
        <f>O19+O20</f>
        <v>0</v>
      </c>
      <c r="P21" s="455"/>
    </row>
    <row r="22" spans="1:16">
      <c r="O22" s="456"/>
    </row>
  </sheetData>
  <mergeCells count="19">
    <mergeCell ref="E6:J6"/>
    <mergeCell ref="K6:O6"/>
    <mergeCell ref="E7:E9"/>
    <mergeCell ref="F7:F9"/>
    <mergeCell ref="G7:G9"/>
    <mergeCell ref="H7:H9"/>
    <mergeCell ref="I7:I9"/>
    <mergeCell ref="J7:J9"/>
    <mergeCell ref="K7:K9"/>
    <mergeCell ref="L7:L9"/>
    <mergeCell ref="M7:M9"/>
    <mergeCell ref="N7:N9"/>
    <mergeCell ref="O7:O9"/>
    <mergeCell ref="A2:D2"/>
    <mergeCell ref="A3:D3"/>
    <mergeCell ref="A6:A9"/>
    <mergeCell ref="B6:B9"/>
    <mergeCell ref="C6:C9"/>
    <mergeCell ref="D6:D9"/>
  </mergeCells>
  <pageMargins left="0.23622047244094491" right="0.23622047244094491" top="0.74803149606299213" bottom="0.74803149606299213" header="0.31496062992125984" footer="0.31496062992125984"/>
  <pageSetup paperSize="9" scale="74" fitToHeight="0" orientation="landscape" r:id="rId1"/>
  <headerFooter>
    <oddFooter>&amp;R&amp;P no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zoomScaleSheetLayoutView="85" workbookViewId="0"/>
  </sheetViews>
  <sheetFormatPr defaultColWidth="8.85546875" defaultRowHeight="12.75"/>
  <cols>
    <col min="1" max="1" width="5.7109375" style="247" customWidth="1"/>
    <col min="2" max="2" width="50.7109375" style="248" customWidth="1"/>
    <col min="3" max="15" width="10.7109375" style="248" customWidth="1"/>
    <col min="16" max="16384" width="8.85546875" style="248"/>
  </cols>
  <sheetData>
    <row r="1" spans="1:17" s="159" customFormat="1" ht="18">
      <c r="A1" s="136"/>
      <c r="B1" s="470"/>
      <c r="C1" s="231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7" s="159" customFormat="1" ht="15.75">
      <c r="A2" s="136"/>
      <c r="B2" s="471" t="s">
        <v>595</v>
      </c>
      <c r="C2" s="232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7" s="159" customFormat="1" ht="15">
      <c r="A3" s="138"/>
      <c r="B3" s="233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1:17" s="159" customFormat="1">
      <c r="A4" s="234"/>
      <c r="B4" s="98" t="s">
        <v>39</v>
      </c>
      <c r="C4" s="235">
        <f>O25</f>
        <v>0</v>
      </c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7" s="159" customFormat="1" ht="13.5" thickBot="1">
      <c r="A5" s="234"/>
      <c r="B5" s="25"/>
      <c r="C5" s="135"/>
      <c r="D5" s="135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</row>
    <row r="6" spans="1:17" s="159" customFormat="1" ht="12.75" customHeight="1">
      <c r="A6" s="638" t="s">
        <v>326</v>
      </c>
      <c r="B6" s="686" t="s">
        <v>7</v>
      </c>
      <c r="C6" s="711" t="s">
        <v>5</v>
      </c>
      <c r="D6" s="689" t="s">
        <v>4</v>
      </c>
      <c r="E6" s="690" t="s">
        <v>16</v>
      </c>
      <c r="F6" s="690"/>
      <c r="G6" s="690"/>
      <c r="H6" s="690"/>
      <c r="I6" s="690"/>
      <c r="J6" s="690"/>
      <c r="K6" s="690" t="s">
        <v>17</v>
      </c>
      <c r="L6" s="690"/>
      <c r="M6" s="690"/>
      <c r="N6" s="690"/>
      <c r="O6" s="691"/>
    </row>
    <row r="7" spans="1:17" s="159" customFormat="1">
      <c r="A7" s="639"/>
      <c r="B7" s="687"/>
      <c r="C7" s="712"/>
      <c r="D7" s="645"/>
      <c r="E7" s="692" t="s">
        <v>40</v>
      </c>
      <c r="F7" s="695" t="s">
        <v>41</v>
      </c>
      <c r="G7" s="695" t="s">
        <v>42</v>
      </c>
      <c r="H7" s="692" t="s">
        <v>43</v>
      </c>
      <c r="I7" s="692" t="s">
        <v>44</v>
      </c>
      <c r="J7" s="692" t="s">
        <v>45</v>
      </c>
      <c r="K7" s="692" t="s">
        <v>46</v>
      </c>
      <c r="L7" s="695" t="s">
        <v>42</v>
      </c>
      <c r="M7" s="692" t="s">
        <v>43</v>
      </c>
      <c r="N7" s="692" t="s">
        <v>44</v>
      </c>
      <c r="O7" s="698" t="s">
        <v>45</v>
      </c>
    </row>
    <row r="8" spans="1:17" s="159" customFormat="1">
      <c r="A8" s="639"/>
      <c r="B8" s="687"/>
      <c r="C8" s="712"/>
      <c r="D8" s="645"/>
      <c r="E8" s="693"/>
      <c r="F8" s="696"/>
      <c r="G8" s="696"/>
      <c r="H8" s="693"/>
      <c r="I8" s="693"/>
      <c r="J8" s="693"/>
      <c r="K8" s="693"/>
      <c r="L8" s="696"/>
      <c r="M8" s="693"/>
      <c r="N8" s="693"/>
      <c r="O8" s="699"/>
    </row>
    <row r="9" spans="1:17" s="159" customFormat="1" ht="39.950000000000003" customHeight="1" thickBot="1">
      <c r="A9" s="640"/>
      <c r="B9" s="688"/>
      <c r="C9" s="713"/>
      <c r="D9" s="646"/>
      <c r="E9" s="694"/>
      <c r="F9" s="697"/>
      <c r="G9" s="697"/>
      <c r="H9" s="694"/>
      <c r="I9" s="694"/>
      <c r="J9" s="694"/>
      <c r="K9" s="694"/>
      <c r="L9" s="697"/>
      <c r="M9" s="694"/>
      <c r="N9" s="694"/>
      <c r="O9" s="700"/>
    </row>
    <row r="10" spans="1:17" s="159" customFormat="1" ht="13.5" thickBot="1">
      <c r="A10" s="236">
        <v>1</v>
      </c>
      <c r="B10" s="237">
        <v>3</v>
      </c>
      <c r="C10" s="237">
        <v>4</v>
      </c>
      <c r="D10" s="238">
        <v>5</v>
      </c>
      <c r="E10" s="237">
        <f>D10+1</f>
        <v>6</v>
      </c>
      <c r="F10" s="237">
        <f t="shared" ref="F10:O10" si="0">E10+1</f>
        <v>7</v>
      </c>
      <c r="G10" s="237">
        <f t="shared" si="0"/>
        <v>8</v>
      </c>
      <c r="H10" s="237">
        <f t="shared" si="0"/>
        <v>9</v>
      </c>
      <c r="I10" s="237">
        <f t="shared" si="0"/>
        <v>10</v>
      </c>
      <c r="J10" s="237">
        <f t="shared" si="0"/>
        <v>11</v>
      </c>
      <c r="K10" s="237">
        <f t="shared" si="0"/>
        <v>12</v>
      </c>
      <c r="L10" s="237">
        <f t="shared" si="0"/>
        <v>13</v>
      </c>
      <c r="M10" s="237">
        <f t="shared" si="0"/>
        <v>14</v>
      </c>
      <c r="N10" s="237">
        <f t="shared" si="0"/>
        <v>15</v>
      </c>
      <c r="O10" s="239">
        <f t="shared" si="0"/>
        <v>16</v>
      </c>
    </row>
    <row r="11" spans="1:17" s="85" customFormat="1">
      <c r="A11" s="81"/>
      <c r="B11" s="60" t="s">
        <v>122</v>
      </c>
      <c r="C11" s="9"/>
      <c r="D11" s="10"/>
      <c r="E11" s="83"/>
      <c r="F11" s="83"/>
      <c r="G11" s="83"/>
      <c r="H11" s="86"/>
      <c r="I11" s="86"/>
      <c r="J11" s="83"/>
      <c r="K11" s="83"/>
      <c r="L11" s="83"/>
      <c r="M11" s="83"/>
      <c r="N11" s="83"/>
      <c r="O11" s="84"/>
    </row>
    <row r="12" spans="1:17" s="159" customFormat="1" ht="14.25">
      <c r="A12" s="81">
        <v>1</v>
      </c>
      <c r="B12" s="12" t="s">
        <v>561</v>
      </c>
      <c r="C12" s="11" t="s">
        <v>123</v>
      </c>
      <c r="D12" s="240">
        <f>300*0.2</f>
        <v>60</v>
      </c>
      <c r="E12" s="162"/>
      <c r="F12" s="162"/>
      <c r="G12" s="162"/>
      <c r="H12" s="162"/>
      <c r="I12" s="162"/>
      <c r="J12" s="162">
        <f>ROUND(SUM(G12:I12),2)</f>
        <v>0</v>
      </c>
      <c r="K12" s="162">
        <f>ROUND(D12*E12,2)</f>
        <v>0</v>
      </c>
      <c r="L12" s="162">
        <f>ROUND(D12*G12,2)</f>
        <v>0</v>
      </c>
      <c r="M12" s="162">
        <f>ROUND(D12*H12,2)</f>
        <v>0</v>
      </c>
      <c r="N12" s="162">
        <f>ROUND(D12*I12,2)</f>
        <v>0</v>
      </c>
      <c r="O12" s="163">
        <f>ROUND(SUM(L12:N12),2)</f>
        <v>0</v>
      </c>
    </row>
    <row r="13" spans="1:17" s="159" customFormat="1" ht="25.5">
      <c r="A13" s="81">
        <v>2</v>
      </c>
      <c r="B13" s="171" t="s">
        <v>289</v>
      </c>
      <c r="C13" s="11" t="s">
        <v>123</v>
      </c>
      <c r="D13" s="169">
        <f>D12*1.08</f>
        <v>64.800000000000011</v>
      </c>
      <c r="E13" s="83"/>
      <c r="F13" s="162"/>
      <c r="G13" s="83"/>
      <c r="H13" s="83"/>
      <c r="I13" s="83"/>
      <c r="J13" s="162">
        <f t="shared" ref="J13:J21" si="1">ROUND(SUM(G13:I13),2)</f>
        <v>0</v>
      </c>
      <c r="K13" s="162">
        <f t="shared" ref="K13:K21" si="2">ROUND(D13*E13,2)</f>
        <v>0</v>
      </c>
      <c r="L13" s="162">
        <f t="shared" ref="L13:L21" si="3">ROUND(D13*G13,2)</f>
        <v>0</v>
      </c>
      <c r="M13" s="162">
        <f t="shared" ref="M13:M21" si="4">ROUND(D13*H13,2)</f>
        <v>0</v>
      </c>
      <c r="N13" s="162">
        <f t="shared" ref="N13:N21" si="5">ROUND(D13*I13,2)</f>
        <v>0</v>
      </c>
      <c r="O13" s="163">
        <f t="shared" ref="O13:O21" si="6">ROUND(SUM(L13:N13),2)</f>
        <v>0</v>
      </c>
    </row>
    <row r="14" spans="1:17" s="159" customFormat="1">
      <c r="A14" s="81"/>
      <c r="B14" s="243" t="s">
        <v>567</v>
      </c>
      <c r="C14" s="11"/>
      <c r="D14" s="169"/>
      <c r="E14" s="83"/>
      <c r="F14" s="162"/>
      <c r="G14" s="83"/>
      <c r="H14" s="83"/>
      <c r="I14" s="83"/>
      <c r="J14" s="162"/>
      <c r="K14" s="162"/>
      <c r="L14" s="162"/>
      <c r="M14" s="162"/>
      <c r="N14" s="162"/>
      <c r="O14" s="163"/>
    </row>
    <row r="15" spans="1:17" s="159" customFormat="1" ht="14.25">
      <c r="A15" s="81">
        <v>3</v>
      </c>
      <c r="B15" s="115" t="s">
        <v>290</v>
      </c>
      <c r="C15" s="11" t="s">
        <v>223</v>
      </c>
      <c r="D15" s="169">
        <v>323.33</v>
      </c>
      <c r="E15" s="83"/>
      <c r="F15" s="162"/>
      <c r="G15" s="83"/>
      <c r="H15" s="83"/>
      <c r="I15" s="83"/>
      <c r="J15" s="162">
        <f t="shared" si="1"/>
        <v>0</v>
      </c>
      <c r="K15" s="162">
        <f t="shared" si="2"/>
        <v>0</v>
      </c>
      <c r="L15" s="162">
        <f t="shared" si="3"/>
        <v>0</v>
      </c>
      <c r="M15" s="162">
        <f t="shared" si="4"/>
        <v>0</v>
      </c>
      <c r="N15" s="162">
        <f t="shared" si="5"/>
        <v>0</v>
      </c>
      <c r="O15" s="163">
        <f t="shared" si="6"/>
        <v>0</v>
      </c>
    </row>
    <row r="16" spans="1:17" s="159" customFormat="1" ht="25.5">
      <c r="A16" s="81">
        <v>4</v>
      </c>
      <c r="B16" s="115" t="s">
        <v>291</v>
      </c>
      <c r="C16" s="11" t="s">
        <v>123</v>
      </c>
      <c r="D16" s="169">
        <f>D15*0.05</f>
        <v>16.166499999999999</v>
      </c>
      <c r="E16" s="83"/>
      <c r="F16" s="162"/>
      <c r="G16" s="83"/>
      <c r="H16" s="83"/>
      <c r="I16" s="83"/>
      <c r="J16" s="162">
        <f t="shared" si="1"/>
        <v>0</v>
      </c>
      <c r="K16" s="162">
        <f t="shared" si="2"/>
        <v>0</v>
      </c>
      <c r="L16" s="162">
        <f t="shared" si="3"/>
        <v>0</v>
      </c>
      <c r="M16" s="162">
        <f t="shared" si="4"/>
        <v>0</v>
      </c>
      <c r="N16" s="162">
        <f t="shared" si="5"/>
        <v>0</v>
      </c>
      <c r="O16" s="163">
        <f t="shared" si="6"/>
        <v>0</v>
      </c>
      <c r="Q16" s="606"/>
    </row>
    <row r="17" spans="1:15" s="159" customFormat="1" ht="14.25">
      <c r="A17" s="81">
        <v>5</v>
      </c>
      <c r="B17" s="214" t="s">
        <v>420</v>
      </c>
      <c r="C17" s="11" t="s">
        <v>123</v>
      </c>
      <c r="D17" s="169">
        <f>D16*1.15</f>
        <v>18.591474999999999</v>
      </c>
      <c r="E17" s="83"/>
      <c r="F17" s="162"/>
      <c r="G17" s="83"/>
      <c r="H17" s="463"/>
      <c r="I17" s="83"/>
      <c r="J17" s="162">
        <f t="shared" si="1"/>
        <v>0</v>
      </c>
      <c r="K17" s="162">
        <f t="shared" si="2"/>
        <v>0</v>
      </c>
      <c r="L17" s="162">
        <f t="shared" si="3"/>
        <v>0</v>
      </c>
      <c r="M17" s="162">
        <f t="shared" si="4"/>
        <v>0</v>
      </c>
      <c r="N17" s="162">
        <f t="shared" si="5"/>
        <v>0</v>
      </c>
      <c r="O17" s="163">
        <f t="shared" si="6"/>
        <v>0</v>
      </c>
    </row>
    <row r="18" spans="1:15" s="159" customFormat="1" ht="14.25">
      <c r="A18" s="81">
        <v>6</v>
      </c>
      <c r="B18" s="115" t="s">
        <v>292</v>
      </c>
      <c r="C18" s="11" t="s">
        <v>223</v>
      </c>
      <c r="D18" s="169">
        <v>48.5</v>
      </c>
      <c r="E18" s="83"/>
      <c r="F18" s="162"/>
      <c r="G18" s="83"/>
      <c r="H18" s="83"/>
      <c r="I18" s="83"/>
      <c r="J18" s="162">
        <f t="shared" si="1"/>
        <v>0</v>
      </c>
      <c r="K18" s="162">
        <f t="shared" si="2"/>
        <v>0</v>
      </c>
      <c r="L18" s="162">
        <f t="shared" si="3"/>
        <v>0</v>
      </c>
      <c r="M18" s="162">
        <f t="shared" si="4"/>
        <v>0</v>
      </c>
      <c r="N18" s="162">
        <f t="shared" si="5"/>
        <v>0</v>
      </c>
      <c r="O18" s="163">
        <f t="shared" si="6"/>
        <v>0</v>
      </c>
    </row>
    <row r="19" spans="1:15" s="159" customFormat="1" ht="14.25">
      <c r="A19" s="81">
        <v>7</v>
      </c>
      <c r="B19" s="214" t="s">
        <v>293</v>
      </c>
      <c r="C19" s="11" t="s">
        <v>223</v>
      </c>
      <c r="D19" s="169">
        <v>53.35</v>
      </c>
      <c r="E19" s="83"/>
      <c r="F19" s="162"/>
      <c r="G19" s="83"/>
      <c r="H19" s="83"/>
      <c r="I19" s="83"/>
      <c r="J19" s="162">
        <f t="shared" si="1"/>
        <v>0</v>
      </c>
      <c r="K19" s="162">
        <f t="shared" si="2"/>
        <v>0</v>
      </c>
      <c r="L19" s="162">
        <f t="shared" si="3"/>
        <v>0</v>
      </c>
      <c r="M19" s="162">
        <f t="shared" si="4"/>
        <v>0</v>
      </c>
      <c r="N19" s="162">
        <f t="shared" si="5"/>
        <v>0</v>
      </c>
      <c r="O19" s="163">
        <f t="shared" si="6"/>
        <v>0</v>
      </c>
    </row>
    <row r="20" spans="1:15" s="159" customFormat="1" ht="14.25">
      <c r="A20" s="81">
        <v>8</v>
      </c>
      <c r="B20" s="115" t="s">
        <v>294</v>
      </c>
      <c r="C20" s="11" t="s">
        <v>223</v>
      </c>
      <c r="D20" s="169">
        <v>1.65</v>
      </c>
      <c r="E20" s="83"/>
      <c r="F20" s="162"/>
      <c r="G20" s="83"/>
      <c r="H20" s="83"/>
      <c r="I20" s="83"/>
      <c r="J20" s="162">
        <f t="shared" si="1"/>
        <v>0</v>
      </c>
      <c r="K20" s="162">
        <f t="shared" si="2"/>
        <v>0</v>
      </c>
      <c r="L20" s="162">
        <f t="shared" si="3"/>
        <v>0</v>
      </c>
      <c r="M20" s="162">
        <f t="shared" si="4"/>
        <v>0</v>
      </c>
      <c r="N20" s="162">
        <f t="shared" si="5"/>
        <v>0</v>
      </c>
      <c r="O20" s="163">
        <f t="shared" si="6"/>
        <v>0</v>
      </c>
    </row>
    <row r="21" spans="1:15" s="159" customFormat="1" ht="14.25">
      <c r="A21" s="81">
        <v>9</v>
      </c>
      <c r="B21" s="214" t="s">
        <v>295</v>
      </c>
      <c r="C21" s="11" t="s">
        <v>223</v>
      </c>
      <c r="D21" s="169">
        <v>1.68</v>
      </c>
      <c r="E21" s="83"/>
      <c r="F21" s="162"/>
      <c r="G21" s="83"/>
      <c r="H21" s="83"/>
      <c r="I21" s="83"/>
      <c r="J21" s="162">
        <f t="shared" si="1"/>
        <v>0</v>
      </c>
      <c r="K21" s="162">
        <f t="shared" si="2"/>
        <v>0</v>
      </c>
      <c r="L21" s="162">
        <f t="shared" si="3"/>
        <v>0</v>
      </c>
      <c r="M21" s="162">
        <f t="shared" si="4"/>
        <v>0</v>
      </c>
      <c r="N21" s="162">
        <f t="shared" si="5"/>
        <v>0</v>
      </c>
      <c r="O21" s="163">
        <f t="shared" si="6"/>
        <v>0</v>
      </c>
    </row>
    <row r="22" spans="1:15" s="159" customFormat="1" ht="13.5" thickBot="1">
      <c r="A22" s="81"/>
      <c r="B22" s="241"/>
      <c r="C22" s="11"/>
      <c r="D22" s="169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4"/>
    </row>
    <row r="23" spans="1:15" s="128" customFormat="1">
      <c r="A23" s="122"/>
      <c r="B23" s="5" t="s">
        <v>21</v>
      </c>
      <c r="C23" s="124"/>
      <c r="D23" s="244"/>
      <c r="E23" s="244"/>
      <c r="F23" s="244"/>
      <c r="G23" s="244"/>
      <c r="H23" s="244"/>
      <c r="I23" s="244"/>
      <c r="J23" s="244"/>
      <c r="K23" s="244">
        <f>SUM(K11:K22)</f>
        <v>0</v>
      </c>
      <c r="L23" s="244">
        <f>SUM(L11:L22)</f>
        <v>0</v>
      </c>
      <c r="M23" s="244">
        <f>SUM(M11:M22)</f>
        <v>0</v>
      </c>
      <c r="N23" s="244">
        <f>SUM(N11:N22)</f>
        <v>0</v>
      </c>
      <c r="O23" s="244">
        <f>SUM(O11:O22)</f>
        <v>0</v>
      </c>
    </row>
    <row r="24" spans="1:15" s="128" customFormat="1">
      <c r="A24" s="81"/>
      <c r="B24" s="35" t="s">
        <v>594</v>
      </c>
      <c r="C24" s="130"/>
      <c r="D24" s="83"/>
      <c r="E24" s="83"/>
      <c r="F24" s="83"/>
      <c r="G24" s="83"/>
      <c r="H24" s="83"/>
      <c r="I24" s="83"/>
      <c r="J24" s="83"/>
      <c r="K24" s="36"/>
      <c r="L24" s="36"/>
      <c r="M24" s="36"/>
      <c r="N24" s="36"/>
      <c r="O24" s="37">
        <f>ROUND(M24,2)</f>
        <v>0</v>
      </c>
    </row>
    <row r="25" spans="1:15" s="136" customFormat="1" ht="13.5" thickBot="1">
      <c r="A25" s="131"/>
      <c r="B25" s="40" t="s">
        <v>11</v>
      </c>
      <c r="C25" s="133"/>
      <c r="D25" s="246"/>
      <c r="E25" s="246"/>
      <c r="F25" s="246"/>
      <c r="G25" s="246"/>
      <c r="H25" s="246"/>
      <c r="I25" s="246"/>
      <c r="J25" s="246"/>
      <c r="K25" s="42">
        <f>K23+K24</f>
        <v>0</v>
      </c>
      <c r="L25" s="42">
        <f t="shared" ref="L25:N25" si="7">L23+L24</f>
        <v>0</v>
      </c>
      <c r="M25" s="42">
        <f t="shared" si="7"/>
        <v>0</v>
      </c>
      <c r="N25" s="42">
        <f t="shared" si="7"/>
        <v>0</v>
      </c>
      <c r="O25" s="43">
        <f>O23+O24</f>
        <v>0</v>
      </c>
    </row>
    <row r="26" spans="1:15" s="1" customFormat="1">
      <c r="A26" s="56"/>
      <c r="B26" s="56"/>
      <c r="C26" s="56"/>
      <c r="D26" s="56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</row>
    <row r="27" spans="1:15" s="159" customFormat="1">
      <c r="A27" s="247"/>
      <c r="B27" s="136"/>
      <c r="C27" s="136"/>
      <c r="D27" s="136"/>
    </row>
    <row r="28" spans="1:15" s="159" customFormat="1">
      <c r="A28" s="247"/>
      <c r="B28" s="136"/>
      <c r="C28" s="136"/>
      <c r="D28" s="136"/>
    </row>
    <row r="29" spans="1:15" s="159" customFormat="1">
      <c r="A29" s="247"/>
      <c r="B29" s="136"/>
      <c r="C29" s="136"/>
      <c r="D29" s="136"/>
    </row>
    <row r="30" spans="1:15">
      <c r="B30" s="136"/>
      <c r="C30" s="136"/>
      <c r="D30" s="136"/>
    </row>
    <row r="31" spans="1:15">
      <c r="B31" s="136"/>
      <c r="C31" s="136"/>
      <c r="D31" s="136"/>
    </row>
    <row r="32" spans="1:15">
      <c r="B32" s="136"/>
      <c r="C32" s="136"/>
      <c r="D32" s="136"/>
    </row>
    <row r="33" spans="2:4">
      <c r="B33" s="136"/>
      <c r="C33" s="136"/>
      <c r="D33" s="136"/>
    </row>
    <row r="34" spans="2:4">
      <c r="B34" s="136"/>
      <c r="C34" s="136"/>
      <c r="D34" s="136"/>
    </row>
    <row r="35" spans="2:4">
      <c r="B35" s="136"/>
      <c r="C35" s="136"/>
      <c r="D35" s="136"/>
    </row>
    <row r="36" spans="2:4">
      <c r="B36" s="136"/>
      <c r="C36" s="136"/>
      <c r="D36" s="136"/>
    </row>
    <row r="37" spans="2:4">
      <c r="B37" s="136"/>
      <c r="C37" s="136"/>
      <c r="D37" s="136"/>
    </row>
    <row r="38" spans="2:4">
      <c r="B38" s="136"/>
      <c r="C38" s="136"/>
      <c r="D38" s="136"/>
    </row>
    <row r="39" spans="2:4">
      <c r="B39" s="136"/>
      <c r="C39" s="136"/>
      <c r="D39" s="136"/>
    </row>
    <row r="40" spans="2:4">
      <c r="B40" s="136"/>
      <c r="C40" s="136"/>
      <c r="D40" s="136"/>
    </row>
    <row r="41" spans="2:4">
      <c r="B41" s="136"/>
      <c r="C41" s="136"/>
      <c r="D41" s="136"/>
    </row>
    <row r="42" spans="2:4">
      <c r="B42" s="136"/>
      <c r="C42" s="136"/>
      <c r="D42" s="136"/>
    </row>
    <row r="43" spans="2:4">
      <c r="B43" s="136"/>
      <c r="C43" s="136"/>
      <c r="D43" s="136"/>
    </row>
    <row r="44" spans="2:4">
      <c r="B44" s="136"/>
      <c r="C44" s="136"/>
      <c r="D44" s="136"/>
    </row>
    <row r="45" spans="2:4">
      <c r="B45" s="136"/>
      <c r="C45" s="136"/>
      <c r="D45" s="136"/>
    </row>
    <row r="46" spans="2:4">
      <c r="B46" s="136"/>
      <c r="C46" s="136"/>
      <c r="D46" s="136"/>
    </row>
    <row r="47" spans="2:4">
      <c r="B47" s="136"/>
      <c r="C47" s="136"/>
      <c r="D47" s="136"/>
    </row>
    <row r="48" spans="2:4">
      <c r="B48" s="136"/>
      <c r="C48" s="136"/>
      <c r="D48" s="136"/>
    </row>
    <row r="49" spans="2:4">
      <c r="B49" s="136"/>
      <c r="C49" s="136"/>
      <c r="D49" s="136"/>
    </row>
    <row r="50" spans="2:4">
      <c r="B50" s="136"/>
      <c r="C50" s="136"/>
      <c r="D50" s="136"/>
    </row>
    <row r="51" spans="2:4">
      <c r="B51" s="136"/>
      <c r="C51" s="136"/>
      <c r="D51" s="136"/>
    </row>
    <row r="52" spans="2:4">
      <c r="B52" s="136"/>
      <c r="C52" s="136"/>
      <c r="D52" s="136"/>
    </row>
    <row r="53" spans="2:4">
      <c r="B53" s="136"/>
      <c r="C53" s="136"/>
      <c r="D53" s="136"/>
    </row>
    <row r="54" spans="2:4">
      <c r="B54" s="136"/>
      <c r="C54" s="136"/>
      <c r="D54" s="136"/>
    </row>
    <row r="55" spans="2:4">
      <c r="B55" s="136"/>
      <c r="C55" s="136"/>
      <c r="D55" s="136"/>
    </row>
    <row r="56" spans="2:4">
      <c r="B56" s="136"/>
      <c r="C56" s="136"/>
      <c r="D56" s="136"/>
    </row>
    <row r="57" spans="2:4">
      <c r="B57" s="136"/>
      <c r="C57" s="136"/>
      <c r="D57" s="136"/>
    </row>
    <row r="58" spans="2:4">
      <c r="B58" s="136"/>
      <c r="C58" s="136"/>
      <c r="D58" s="136"/>
    </row>
    <row r="59" spans="2:4">
      <c r="B59" s="136"/>
      <c r="C59" s="136"/>
      <c r="D59" s="136"/>
    </row>
    <row r="60" spans="2:4">
      <c r="B60" s="136"/>
      <c r="C60" s="136"/>
      <c r="D60" s="136"/>
    </row>
    <row r="61" spans="2:4">
      <c r="B61" s="136"/>
      <c r="C61" s="136"/>
      <c r="D61" s="136"/>
    </row>
    <row r="62" spans="2:4">
      <c r="B62" s="136"/>
      <c r="C62" s="136"/>
      <c r="D62" s="136"/>
    </row>
    <row r="63" spans="2:4">
      <c r="B63" s="136"/>
      <c r="C63" s="136"/>
      <c r="D63" s="136"/>
    </row>
    <row r="64" spans="2:4">
      <c r="B64" s="136"/>
      <c r="C64" s="136"/>
      <c r="D64" s="136"/>
    </row>
  </sheetData>
  <mergeCells count="17">
    <mergeCell ref="A6:A9"/>
    <mergeCell ref="B6:B9"/>
    <mergeCell ref="C6:C9"/>
    <mergeCell ref="D6:D9"/>
    <mergeCell ref="N7:N9"/>
    <mergeCell ref="O7:O9"/>
    <mergeCell ref="K6:O6"/>
    <mergeCell ref="E7:E9"/>
    <mergeCell ref="F7:F9"/>
    <mergeCell ref="G7:G9"/>
    <mergeCell ref="H7:H9"/>
    <mergeCell ref="I7:I9"/>
    <mergeCell ref="J7:J9"/>
    <mergeCell ref="K7:K9"/>
    <mergeCell ref="L7:L9"/>
    <mergeCell ref="M7:M9"/>
    <mergeCell ref="E6:J6"/>
  </mergeCells>
  <conditionalFormatting sqref="B22">
    <cfRule type="expression" priority="1" stopIfTrue="1">
      <formula>#REF!</formula>
    </cfRule>
  </conditionalFormatting>
  <pageMargins left="0.25" right="0.25" top="0.75" bottom="0.75" header="0.3" footer="0.3"/>
  <pageSetup paperSize="9" scale="74" fitToHeight="0" orientation="landscape" r:id="rId1"/>
  <headerFooter>
    <oddFooter>&amp;R&amp;P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9</vt:i4>
      </vt:variant>
    </vt:vector>
  </HeadingPairs>
  <TitlesOfParts>
    <vt:vector size="35" baseType="lpstr">
      <vt:lpstr>Saraksts</vt:lpstr>
      <vt:lpstr>Kopā</vt:lpstr>
      <vt:lpstr>21</vt:lpstr>
      <vt:lpstr>22</vt:lpstr>
      <vt:lpstr>5i-PAP_M-IZ-0</vt:lpstr>
      <vt:lpstr>5i-PAP_M-IE-0</vt:lpstr>
      <vt:lpstr>25.2</vt:lpstr>
      <vt:lpstr>26.2</vt:lpstr>
      <vt:lpstr>27</vt:lpstr>
      <vt:lpstr>28</vt:lpstr>
      <vt:lpstr>30</vt:lpstr>
      <vt:lpstr>31</vt:lpstr>
      <vt:lpstr>32</vt:lpstr>
      <vt:lpstr>1-4i-PAP_N-IZ</vt:lpstr>
      <vt:lpstr>1-4i-PAP_N-IE</vt:lpstr>
      <vt:lpstr>34.2</vt:lpstr>
      <vt:lpstr>35.2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'1-4i-PAP_N-IE'!Print_Area</vt:lpstr>
      <vt:lpstr>'1-4i-PAP_N-IZ'!Print_Area</vt:lpstr>
      <vt:lpstr>'21'!Print_Area</vt:lpstr>
      <vt:lpstr>'27'!Print_Area</vt:lpstr>
      <vt:lpstr>'28'!Print_Area</vt:lpstr>
      <vt:lpstr>'31'!Print_Area</vt:lpstr>
      <vt:lpstr>'32'!Print_Area</vt:lpstr>
      <vt:lpstr>'36'!Print_Area</vt:lpstr>
      <vt:lpstr>'37'!Print_Area</vt:lpstr>
    </vt:vector>
  </TitlesOfParts>
  <Company>Kubs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Kungi</dc:creator>
  <cp:lastModifiedBy>Arturs</cp:lastModifiedBy>
  <cp:lastPrinted>2016-04-04T09:26:59Z</cp:lastPrinted>
  <dcterms:created xsi:type="dcterms:W3CDTF">2003-05-12T08:44:18Z</dcterms:created>
  <dcterms:modified xsi:type="dcterms:W3CDTF">2016-05-05T14:40:55Z</dcterms:modified>
</cp:coreProperties>
</file>